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onio.delana\Desktop\DOCS\Website\RFT 63-2021 1\"/>
    </mc:Choice>
  </mc:AlternateContent>
  <bookViews>
    <workbookView xWindow="0" yWindow="0" windowWidth="25125" windowHeight="11835" firstSheet="4" activeTab="4"/>
  </bookViews>
  <sheets>
    <sheet name="Central" sheetId="3" state="hidden" r:id="rId1"/>
    <sheet name="Eastern" sheetId="4" state="hidden" r:id="rId2"/>
    <sheet name="Northern" sheetId="1" state="hidden" r:id="rId3"/>
    <sheet name="Western" sheetId="2" state="hidden" r:id="rId4"/>
    <sheet name="Central-Roofing &amp; Profiles" sheetId="5" r:id="rId5"/>
    <sheet name="Central-Dayals" sheetId="6" state="hidden" r:id="rId6"/>
    <sheet name="Eastern-Roofing &amp; Profiles" sheetId="8" r:id="rId7"/>
    <sheet name=" Eastern-Dayals" sheetId="9" state="hidden" r:id="rId8"/>
    <sheet name="Western-Roofing" sheetId="14" r:id="rId9"/>
    <sheet name="Northern-Roofing" sheetId="11" r:id="rId10"/>
    <sheet name="Norterhn-Dayals" sheetId="12" state="hidden" r:id="rId11"/>
    <sheet name="Central-Vinod" sheetId="7" r:id="rId12"/>
    <sheet name="Eastern-Vinod" sheetId="10" r:id="rId13"/>
    <sheet name="Northern Vinod" sheetId="13" r:id="rId14"/>
    <sheet name="Western-Dayals" sheetId="15" state="hidden" r:id="rId15"/>
    <sheet name="Western-Vinod" sheetId="16" r:id="rId16"/>
  </sheets>
  <externalReferences>
    <externalReference r:id="rId17"/>
  </externalReferences>
  <definedNames>
    <definedName name="_xlnm.Print_Area" localSheetId="7">' Eastern-Dayals'!$A$3:$P$57</definedName>
    <definedName name="_xlnm.Print_Area" localSheetId="0">Central!$A$3:$P$267</definedName>
    <definedName name="_xlnm.Print_Area" localSheetId="5">'Central-Dayals'!$A$3:$P$59</definedName>
    <definedName name="_xlnm.Print_Area" localSheetId="4">'Central-Roofing &amp; Profiles'!$A$3:$P$121</definedName>
    <definedName name="_xlnm.Print_Area" localSheetId="11">'Central-Vinod'!$A$3:$P$71</definedName>
    <definedName name="_xlnm.Print_Area" localSheetId="1">Eastern!$A$3:$P$266</definedName>
    <definedName name="_xlnm.Print_Area" localSheetId="6">'Eastern-Roofing &amp; Profiles'!$A$3:$P$123</definedName>
    <definedName name="_xlnm.Print_Area" localSheetId="12">'Eastern-Vinod'!$A$3:$P$70</definedName>
    <definedName name="_xlnm.Print_Area" localSheetId="10">'Norterhn-Dayals'!$A$3:$V$55</definedName>
    <definedName name="_xlnm.Print_Area" localSheetId="2">Northern!$A$3:$V$262</definedName>
    <definedName name="_xlnm.Print_Area" localSheetId="13">'Northern Vinod'!$A$3:$V$76</definedName>
    <definedName name="_xlnm.Print_Area" localSheetId="9">'Northern-Roofing'!$A$3:$V$120</definedName>
    <definedName name="_xlnm.Print_Area" localSheetId="3">Western!$A$2:$T$266</definedName>
    <definedName name="_xlnm.Print_Area" localSheetId="14">'Western-Dayals'!$A$2:$T$59</definedName>
    <definedName name="_xlnm.Print_Area" localSheetId="8">'Western-Roofing'!$A$2:$T$124</definedName>
    <definedName name="_xlnm.Print_Area" localSheetId="15">'Western-Vinod'!$A$2:$T$81</definedName>
    <definedName name="_xlnm.Print_Titles" localSheetId="7">' Eastern-Dayals'!$1:$6</definedName>
    <definedName name="_xlnm.Print_Titles" localSheetId="0">Central!$1:$5</definedName>
    <definedName name="_xlnm.Print_Titles" localSheetId="5">'Central-Dayals'!$1:$5</definedName>
    <definedName name="_xlnm.Print_Titles" localSheetId="4">'Central-Roofing &amp; Profiles'!$1:$5</definedName>
    <definedName name="_xlnm.Print_Titles" localSheetId="11">'Central-Vinod'!$1:$5</definedName>
    <definedName name="_xlnm.Print_Titles" localSheetId="1">Eastern!$1:$6</definedName>
    <definedName name="_xlnm.Print_Titles" localSheetId="6">'Eastern-Roofing &amp; Profiles'!$1:$6</definedName>
    <definedName name="_xlnm.Print_Titles" localSheetId="12">'Eastern-Vinod'!$1:$6</definedName>
    <definedName name="_xlnm.Print_Titles" localSheetId="10">'Norterhn-Dayals'!$1:$4</definedName>
    <definedName name="_xlnm.Print_Titles" localSheetId="2">Northern!$1:$4</definedName>
    <definedName name="_xlnm.Print_Titles" localSheetId="13">'Northern Vinod'!$1:$4</definedName>
    <definedName name="_xlnm.Print_Titles" localSheetId="9">'Northern-Roofing'!$1:$4</definedName>
    <definedName name="_xlnm.Print_Titles" localSheetId="3">Western!$1:$4</definedName>
    <definedName name="_xlnm.Print_Titles" localSheetId="14">'Western-Dayals'!$1:$4</definedName>
    <definedName name="_xlnm.Print_Titles" localSheetId="8">'Western-Roofing'!$1:$4</definedName>
    <definedName name="_xlnm.Print_Titles" localSheetId="15">'Western-Vinod'!$1:$4</definedName>
  </definedNames>
  <calcPr calcId="152511"/>
</workbook>
</file>

<file path=xl/calcChain.xml><?xml version="1.0" encoding="utf-8"?>
<calcChain xmlns="http://schemas.openxmlformats.org/spreadsheetml/2006/main">
  <c r="R119" i="14" l="1"/>
  <c r="Q119" i="14"/>
  <c r="P119" i="14"/>
  <c r="O119" i="14"/>
  <c r="L119" i="14"/>
  <c r="J119" i="14"/>
  <c r="R117" i="14"/>
  <c r="Q117" i="14"/>
  <c r="P117" i="14"/>
  <c r="O117" i="14"/>
  <c r="L117" i="14"/>
  <c r="J117" i="14"/>
  <c r="R115" i="14"/>
  <c r="Q115" i="14"/>
  <c r="P115" i="14"/>
  <c r="O115" i="14"/>
  <c r="L115" i="14"/>
  <c r="J115" i="14"/>
  <c r="R113" i="14"/>
  <c r="Q113" i="14"/>
  <c r="P113" i="14"/>
  <c r="O113" i="14"/>
  <c r="L113" i="14"/>
  <c r="J113" i="14"/>
  <c r="R111" i="14"/>
  <c r="Q111" i="14"/>
  <c r="P111" i="14"/>
  <c r="O111" i="14"/>
  <c r="L111" i="14"/>
  <c r="J111" i="14"/>
  <c r="R108" i="14"/>
  <c r="Q108" i="14"/>
  <c r="P108" i="14"/>
  <c r="O108" i="14"/>
  <c r="L108" i="14"/>
  <c r="J108" i="14"/>
  <c r="R106" i="14"/>
  <c r="Q106" i="14"/>
  <c r="P106" i="14"/>
  <c r="O106" i="14"/>
  <c r="L106" i="14"/>
  <c r="J106" i="14"/>
  <c r="R103" i="14"/>
  <c r="Q103" i="14"/>
  <c r="P103" i="14"/>
  <c r="O103" i="14"/>
  <c r="L103" i="14"/>
  <c r="J103" i="14"/>
  <c r="R100" i="14"/>
  <c r="Q100" i="14"/>
  <c r="P100" i="14"/>
  <c r="O100" i="14"/>
  <c r="L100" i="14"/>
  <c r="J100" i="14"/>
  <c r="R97" i="14"/>
  <c r="Q97" i="14"/>
  <c r="P97" i="14"/>
  <c r="O97" i="14"/>
  <c r="L97" i="14"/>
  <c r="J97" i="14"/>
  <c r="R95" i="14"/>
  <c r="Q95" i="14"/>
  <c r="P95" i="14"/>
  <c r="O95" i="14"/>
  <c r="L95" i="14"/>
  <c r="J95" i="14"/>
  <c r="R94" i="14"/>
  <c r="Q94" i="14"/>
  <c r="P94" i="14"/>
  <c r="O94" i="14"/>
  <c r="L94" i="14"/>
  <c r="J94" i="14"/>
  <c r="R93" i="14"/>
  <c r="Q93" i="14"/>
  <c r="P93" i="14"/>
  <c r="O93" i="14"/>
  <c r="L93" i="14"/>
  <c r="J93" i="14"/>
  <c r="R92" i="14"/>
  <c r="Q92" i="14"/>
  <c r="P92" i="14"/>
  <c r="O92" i="14"/>
  <c r="L92" i="14"/>
  <c r="J92" i="14"/>
  <c r="R91" i="14"/>
  <c r="Q91" i="14"/>
  <c r="P91" i="14"/>
  <c r="O91" i="14"/>
  <c r="L91" i="14"/>
  <c r="J91" i="14"/>
  <c r="R90" i="14"/>
  <c r="Q90" i="14"/>
  <c r="P90" i="14"/>
  <c r="O90" i="14"/>
  <c r="L90" i="14"/>
  <c r="J90" i="14"/>
  <c r="R89" i="14"/>
  <c r="Q89" i="14"/>
  <c r="P89" i="14"/>
  <c r="O89" i="14"/>
  <c r="L89" i="14"/>
  <c r="J89" i="14"/>
  <c r="R88" i="14"/>
  <c r="Q88" i="14"/>
  <c r="P88" i="14"/>
  <c r="O88" i="14"/>
  <c r="L88" i="14"/>
  <c r="J88" i="14"/>
  <c r="R87" i="14"/>
  <c r="Q87" i="14"/>
  <c r="P87" i="14"/>
  <c r="O87" i="14"/>
  <c r="L87" i="14"/>
  <c r="J87" i="14"/>
  <c r="R86" i="14"/>
  <c r="Q86" i="14"/>
  <c r="P86" i="14"/>
  <c r="O86" i="14"/>
  <c r="L86" i="14"/>
  <c r="J86" i="14"/>
  <c r="R85" i="14"/>
  <c r="Q85" i="14"/>
  <c r="P85" i="14"/>
  <c r="O85" i="14"/>
  <c r="L85" i="14"/>
  <c r="J85" i="14"/>
  <c r="R84" i="14"/>
  <c r="Q84" i="14"/>
  <c r="P84" i="14"/>
  <c r="O84" i="14"/>
  <c r="L84" i="14"/>
  <c r="J84" i="14"/>
  <c r="R83" i="14"/>
  <c r="Q83" i="14"/>
  <c r="P83" i="14"/>
  <c r="O83" i="14"/>
  <c r="L83" i="14"/>
  <c r="J83" i="14"/>
  <c r="R82" i="14"/>
  <c r="Q82" i="14"/>
  <c r="P82" i="14"/>
  <c r="O82" i="14"/>
  <c r="L82" i="14"/>
  <c r="J82" i="14"/>
  <c r="R81" i="14"/>
  <c r="Q81" i="14"/>
  <c r="P81" i="14"/>
  <c r="O81" i="14"/>
  <c r="L81" i="14"/>
  <c r="J81" i="14"/>
  <c r="R80" i="14"/>
  <c r="Q80" i="14"/>
  <c r="P80" i="14"/>
  <c r="O80" i="14"/>
  <c r="L80" i="14"/>
  <c r="J80" i="14"/>
  <c r="R79" i="14"/>
  <c r="Q79" i="14"/>
  <c r="P79" i="14"/>
  <c r="O79" i="14"/>
  <c r="L79" i="14"/>
  <c r="J79" i="14"/>
  <c r="R78" i="14"/>
  <c r="Q78" i="14"/>
  <c r="P78" i="14"/>
  <c r="O78" i="14"/>
  <c r="L78" i="14"/>
  <c r="J78" i="14"/>
  <c r="R77" i="14"/>
  <c r="Q77" i="14"/>
  <c r="P77" i="14"/>
  <c r="O77" i="14"/>
  <c r="L77" i="14"/>
  <c r="J77" i="14"/>
  <c r="R76" i="14"/>
  <c r="Q76" i="14"/>
  <c r="P76" i="14"/>
  <c r="O76" i="14"/>
  <c r="L76" i="14"/>
  <c r="J76" i="14"/>
  <c r="R75" i="14"/>
  <c r="Q75" i="14"/>
  <c r="P75" i="14"/>
  <c r="O75" i="14"/>
  <c r="L75" i="14"/>
  <c r="J75" i="14"/>
  <c r="R74" i="14"/>
  <c r="Q74" i="14"/>
  <c r="P74" i="14"/>
  <c r="O74" i="14"/>
  <c r="L74" i="14"/>
  <c r="J74" i="14"/>
  <c r="R73" i="14"/>
  <c r="Q73" i="14"/>
  <c r="P73" i="14"/>
  <c r="O73" i="14"/>
  <c r="L73" i="14"/>
  <c r="J73" i="14"/>
  <c r="R72" i="14"/>
  <c r="Q72" i="14"/>
  <c r="P72" i="14"/>
  <c r="O72" i="14"/>
  <c r="L72" i="14"/>
  <c r="J72" i="14"/>
  <c r="R69" i="14"/>
  <c r="R70" i="14" s="1"/>
  <c r="Q69" i="14"/>
  <c r="Q70" i="14" s="1"/>
  <c r="P69" i="14"/>
  <c r="P70" i="14" s="1"/>
  <c r="O69" i="14"/>
  <c r="O70" i="14" s="1"/>
  <c r="L69" i="14"/>
  <c r="L70" i="14" s="1"/>
  <c r="J69" i="14"/>
  <c r="J70" i="14" s="1"/>
  <c r="R66" i="14"/>
  <c r="R67" i="14" s="1"/>
  <c r="Q66" i="14"/>
  <c r="Q67" i="14" s="1"/>
  <c r="P66" i="14"/>
  <c r="P67" i="14" s="1"/>
  <c r="O66" i="14"/>
  <c r="O67" i="14" s="1"/>
  <c r="L66" i="14"/>
  <c r="L67" i="14" s="1"/>
  <c r="J66" i="14"/>
  <c r="J67" i="14" s="1"/>
  <c r="R63" i="14"/>
  <c r="R64" i="14" s="1"/>
  <c r="Q63" i="14"/>
  <c r="Q64" i="14" s="1"/>
  <c r="P63" i="14"/>
  <c r="P64" i="14" s="1"/>
  <c r="O63" i="14"/>
  <c r="O64" i="14" s="1"/>
  <c r="L63" i="14"/>
  <c r="L64" i="14" s="1"/>
  <c r="J63" i="14"/>
  <c r="J64" i="14" s="1"/>
  <c r="R60" i="14"/>
  <c r="R61" i="14" s="1"/>
  <c r="Q60" i="14"/>
  <c r="Q61" i="14" s="1"/>
  <c r="P60" i="14"/>
  <c r="P61" i="14" s="1"/>
  <c r="O60" i="14"/>
  <c r="O61" i="14" s="1"/>
  <c r="L60" i="14"/>
  <c r="L61" i="14" s="1"/>
  <c r="J60" i="14"/>
  <c r="J61" i="14" s="1"/>
  <c r="R57" i="14"/>
  <c r="R58" i="14" s="1"/>
  <c r="Q57" i="14"/>
  <c r="Q58" i="14" s="1"/>
  <c r="P57" i="14"/>
  <c r="P58" i="14" s="1"/>
  <c r="O57" i="14"/>
  <c r="O58" i="14" s="1"/>
  <c r="L57" i="14"/>
  <c r="L58" i="14" s="1"/>
  <c r="J57" i="14"/>
  <c r="J58" i="14" s="1"/>
  <c r="R54" i="14"/>
  <c r="R55" i="14" s="1"/>
  <c r="Q54" i="14"/>
  <c r="Q55" i="14" s="1"/>
  <c r="P54" i="14"/>
  <c r="P55" i="14" s="1"/>
  <c r="O54" i="14"/>
  <c r="O55" i="14" s="1"/>
  <c r="L54" i="14"/>
  <c r="L55" i="14" s="1"/>
  <c r="J54" i="14"/>
  <c r="J55" i="14" s="1"/>
  <c r="R51" i="14"/>
  <c r="R52" i="14" s="1"/>
  <c r="Q51" i="14"/>
  <c r="Q52" i="14" s="1"/>
  <c r="P51" i="14"/>
  <c r="P52" i="14" s="1"/>
  <c r="O51" i="14"/>
  <c r="O52" i="14" s="1"/>
  <c r="L51" i="14"/>
  <c r="L52" i="14" s="1"/>
  <c r="J51" i="14"/>
  <c r="J52" i="14" s="1"/>
  <c r="R48" i="14"/>
  <c r="R49" i="14" s="1"/>
  <c r="Q48" i="14"/>
  <c r="Q49" i="14" s="1"/>
  <c r="P48" i="14"/>
  <c r="P49" i="14" s="1"/>
  <c r="O48" i="14"/>
  <c r="O49" i="14" s="1"/>
  <c r="L48" i="14"/>
  <c r="L49" i="14" s="1"/>
  <c r="J48" i="14"/>
  <c r="J49" i="14" s="1"/>
  <c r="R45" i="14"/>
  <c r="R46" i="14" s="1"/>
  <c r="Q45" i="14"/>
  <c r="Q46" i="14" s="1"/>
  <c r="P45" i="14"/>
  <c r="P46" i="14" s="1"/>
  <c r="O45" i="14"/>
  <c r="O46" i="14" s="1"/>
  <c r="L45" i="14"/>
  <c r="L46" i="14" s="1"/>
  <c r="J45" i="14"/>
  <c r="J46" i="14" s="1"/>
  <c r="R43" i="14"/>
  <c r="R44" i="14" s="1"/>
  <c r="Q43" i="14"/>
  <c r="Q44" i="14" s="1"/>
  <c r="P43" i="14"/>
  <c r="P44" i="14" s="1"/>
  <c r="O43" i="14"/>
  <c r="O44" i="14" s="1"/>
  <c r="L43" i="14"/>
  <c r="L44" i="14" s="1"/>
  <c r="J43" i="14"/>
  <c r="J44" i="14" s="1"/>
  <c r="R40" i="14"/>
  <c r="R41" i="14" s="1"/>
  <c r="Q40" i="14"/>
  <c r="Q41" i="14" s="1"/>
  <c r="P40" i="14"/>
  <c r="P41" i="14" s="1"/>
  <c r="O40" i="14"/>
  <c r="O41" i="14" s="1"/>
  <c r="L40" i="14"/>
  <c r="L41" i="14" s="1"/>
  <c r="J40" i="14"/>
  <c r="J41" i="14" s="1"/>
  <c r="R37" i="14"/>
  <c r="R38" i="14" s="1"/>
  <c r="Q37" i="14"/>
  <c r="Q38" i="14" s="1"/>
  <c r="P37" i="14"/>
  <c r="P38" i="14" s="1"/>
  <c r="O37" i="14"/>
  <c r="O38" i="14" s="1"/>
  <c r="L37" i="14"/>
  <c r="L38" i="14" s="1"/>
  <c r="J37" i="14"/>
  <c r="J38" i="14" s="1"/>
  <c r="R34" i="14"/>
  <c r="R35" i="14" s="1"/>
  <c r="Q34" i="14"/>
  <c r="Q35" i="14" s="1"/>
  <c r="P34" i="14"/>
  <c r="P35" i="14" s="1"/>
  <c r="O34" i="14"/>
  <c r="O35" i="14" s="1"/>
  <c r="L34" i="14"/>
  <c r="L35" i="14" s="1"/>
  <c r="J34" i="14"/>
  <c r="J35" i="14" s="1"/>
  <c r="R31" i="14"/>
  <c r="R32" i="14" s="1"/>
  <c r="Q31" i="14"/>
  <c r="Q32" i="14" s="1"/>
  <c r="P31" i="14"/>
  <c r="P32" i="14" s="1"/>
  <c r="O31" i="14"/>
  <c r="O32" i="14" s="1"/>
  <c r="L31" i="14"/>
  <c r="L32" i="14" s="1"/>
  <c r="J31" i="14"/>
  <c r="J32" i="14" s="1"/>
  <c r="R28" i="14"/>
  <c r="R29" i="14" s="1"/>
  <c r="Q28" i="14"/>
  <c r="Q29" i="14" s="1"/>
  <c r="P28" i="14"/>
  <c r="P29" i="14" s="1"/>
  <c r="O28" i="14"/>
  <c r="O29" i="14" s="1"/>
  <c r="L28" i="14"/>
  <c r="L29" i="14" s="1"/>
  <c r="J28" i="14"/>
  <c r="J29" i="14" s="1"/>
  <c r="R25" i="14"/>
  <c r="R26" i="14" s="1"/>
  <c r="Q25" i="14"/>
  <c r="Q26" i="14" s="1"/>
  <c r="P25" i="14"/>
  <c r="P26" i="14" s="1"/>
  <c r="O25" i="14"/>
  <c r="O26" i="14" s="1"/>
  <c r="L25" i="14"/>
  <c r="L26" i="14" s="1"/>
  <c r="J25" i="14"/>
  <c r="J26" i="14" s="1"/>
  <c r="R23" i="14"/>
  <c r="R24" i="14" s="1"/>
  <c r="Q23" i="14"/>
  <c r="Q24" i="14" s="1"/>
  <c r="P23" i="14"/>
  <c r="P24" i="14" s="1"/>
  <c r="O23" i="14"/>
  <c r="O24" i="14" s="1"/>
  <c r="L23" i="14"/>
  <c r="L24" i="14" s="1"/>
  <c r="J23" i="14"/>
  <c r="J24" i="14" s="1"/>
  <c r="R20" i="14"/>
  <c r="R21" i="14" s="1"/>
  <c r="Q20" i="14"/>
  <c r="Q21" i="14" s="1"/>
  <c r="P20" i="14"/>
  <c r="P21" i="14" s="1"/>
  <c r="O20" i="14"/>
  <c r="O21" i="14" s="1"/>
  <c r="L20" i="14"/>
  <c r="L21" i="14" s="1"/>
  <c r="J20" i="14"/>
  <c r="J21" i="14" s="1"/>
  <c r="R18" i="14"/>
  <c r="R19" i="14" s="1"/>
  <c r="Q18" i="14"/>
  <c r="Q19" i="14" s="1"/>
  <c r="P18" i="14"/>
  <c r="P19" i="14" s="1"/>
  <c r="O18" i="14"/>
  <c r="O19" i="14" s="1"/>
  <c r="L18" i="14"/>
  <c r="L19" i="14" s="1"/>
  <c r="J18" i="14"/>
  <c r="J19" i="14" s="1"/>
  <c r="R16" i="14"/>
  <c r="R17" i="14" s="1"/>
  <c r="Q16" i="14"/>
  <c r="Q17" i="14" s="1"/>
  <c r="P16" i="14"/>
  <c r="P17" i="14" s="1"/>
  <c r="O16" i="14"/>
  <c r="O17" i="14" s="1"/>
  <c r="L16" i="14"/>
  <c r="L17" i="14" s="1"/>
  <c r="J16" i="14"/>
  <c r="J17" i="14" s="1"/>
  <c r="R13" i="14"/>
  <c r="R14" i="14" s="1"/>
  <c r="Q13" i="14"/>
  <c r="Q14" i="14" s="1"/>
  <c r="P13" i="14"/>
  <c r="P14" i="14" s="1"/>
  <c r="O13" i="14"/>
  <c r="O14" i="14" s="1"/>
  <c r="L13" i="14"/>
  <c r="L14" i="14" s="1"/>
  <c r="J13" i="14"/>
  <c r="J14" i="14" s="1"/>
  <c r="R11" i="14"/>
  <c r="R12" i="14" s="1"/>
  <c r="Q11" i="14"/>
  <c r="Q12" i="14" s="1"/>
  <c r="P11" i="14"/>
  <c r="P12" i="14" s="1"/>
  <c r="O11" i="14"/>
  <c r="O12" i="14" s="1"/>
  <c r="L11" i="14"/>
  <c r="L12" i="14" s="1"/>
  <c r="J11" i="14"/>
  <c r="J12" i="14" s="1"/>
  <c r="R8" i="14"/>
  <c r="R9" i="14" s="1"/>
  <c r="Q8" i="14"/>
  <c r="Q9" i="14" s="1"/>
  <c r="P8" i="14"/>
  <c r="P9" i="14" s="1"/>
  <c r="O8" i="14"/>
  <c r="O9" i="14" s="1"/>
  <c r="L8" i="14"/>
  <c r="L9" i="14" s="1"/>
  <c r="J8" i="14"/>
  <c r="J9" i="14" s="1"/>
  <c r="R6" i="14"/>
  <c r="Q6" i="14"/>
  <c r="P6" i="14"/>
  <c r="O6" i="14"/>
  <c r="L6" i="14"/>
  <c r="J6" i="14"/>
  <c r="M119" i="11"/>
  <c r="L119" i="11"/>
  <c r="K119" i="11"/>
  <c r="M117" i="11"/>
  <c r="L117" i="11"/>
  <c r="K117" i="11"/>
  <c r="M115" i="11"/>
  <c r="L115" i="11"/>
  <c r="K115" i="11"/>
  <c r="M113" i="11"/>
  <c r="L113" i="11"/>
  <c r="K113" i="11"/>
  <c r="M111" i="11"/>
  <c r="L111" i="11"/>
  <c r="K111" i="11"/>
  <c r="M108" i="11"/>
  <c r="L108" i="11"/>
  <c r="K108" i="11"/>
  <c r="M106" i="11"/>
  <c r="L106" i="11"/>
  <c r="K106" i="11"/>
  <c r="M103" i="11"/>
  <c r="L103" i="11"/>
  <c r="K103" i="11"/>
  <c r="M100" i="11"/>
  <c r="L100" i="11"/>
  <c r="K100" i="11"/>
  <c r="M97" i="11"/>
  <c r="L97" i="11"/>
  <c r="K97" i="11"/>
  <c r="M94" i="11"/>
  <c r="L94" i="11"/>
  <c r="K94" i="11"/>
  <c r="M92" i="11"/>
  <c r="L92" i="11"/>
  <c r="K92" i="11"/>
  <c r="M90" i="11"/>
  <c r="L90" i="11"/>
  <c r="K90" i="11"/>
  <c r="M88" i="11"/>
  <c r="L88" i="11"/>
  <c r="K88" i="11"/>
  <c r="M86" i="11"/>
  <c r="L86" i="11"/>
  <c r="K86" i="11"/>
  <c r="M84" i="11"/>
  <c r="L84" i="11"/>
  <c r="K84" i="11"/>
  <c r="M82" i="11"/>
  <c r="L82" i="11"/>
  <c r="K82" i="11"/>
  <c r="M80" i="11"/>
  <c r="L80" i="11"/>
  <c r="K80" i="11"/>
  <c r="M78" i="11"/>
  <c r="L78" i="11"/>
  <c r="K78" i="11"/>
  <c r="M76" i="11"/>
  <c r="L76" i="11"/>
  <c r="K76" i="11"/>
  <c r="M74" i="11"/>
  <c r="L74" i="11"/>
  <c r="K74" i="11"/>
  <c r="M72" i="11"/>
  <c r="L72" i="11"/>
  <c r="K72" i="11"/>
  <c r="M69" i="11"/>
  <c r="L69" i="11"/>
  <c r="K69" i="11"/>
  <c r="M66" i="11"/>
  <c r="L66" i="11"/>
  <c r="K66" i="11"/>
  <c r="M63" i="11"/>
  <c r="L63" i="11"/>
  <c r="K63" i="11"/>
  <c r="M60" i="11"/>
  <c r="L60" i="11"/>
  <c r="K60" i="11"/>
  <c r="M57" i="11"/>
  <c r="L57" i="11"/>
  <c r="K57" i="11"/>
  <c r="M54" i="11"/>
  <c r="L54" i="11"/>
  <c r="K54" i="11"/>
  <c r="M51" i="11"/>
  <c r="L51" i="11"/>
  <c r="K51" i="11"/>
  <c r="M48" i="11"/>
  <c r="L48" i="11"/>
  <c r="K48" i="11"/>
  <c r="M45" i="11"/>
  <c r="L45" i="11"/>
  <c r="K45" i="11"/>
  <c r="M43" i="11"/>
  <c r="L43" i="11"/>
  <c r="K43" i="11"/>
  <c r="M40" i="11"/>
  <c r="L40" i="11"/>
  <c r="K40" i="11"/>
  <c r="M37" i="11"/>
  <c r="L37" i="11"/>
  <c r="K37" i="11"/>
  <c r="M34" i="11"/>
  <c r="L34" i="11"/>
  <c r="K34" i="11"/>
  <c r="M31" i="11"/>
  <c r="L31" i="11"/>
  <c r="K31" i="11"/>
  <c r="M28" i="11"/>
  <c r="L28" i="11"/>
  <c r="K28" i="11"/>
  <c r="M25" i="11"/>
  <c r="L25" i="11"/>
  <c r="K25" i="11"/>
  <c r="M23" i="11"/>
  <c r="L23" i="11"/>
  <c r="K23" i="11"/>
  <c r="M20" i="11"/>
  <c r="L20" i="11"/>
  <c r="K20" i="11"/>
  <c r="M18" i="11"/>
  <c r="L18" i="11"/>
  <c r="K18" i="11"/>
  <c r="M16" i="11"/>
  <c r="L16" i="11"/>
  <c r="K16" i="11"/>
  <c r="M13" i="11"/>
  <c r="L13" i="11"/>
  <c r="K13" i="11"/>
  <c r="M11" i="11"/>
  <c r="L11" i="11"/>
  <c r="K11" i="11"/>
  <c r="M8" i="11"/>
  <c r="L8" i="11"/>
  <c r="K8" i="11"/>
  <c r="M6" i="11"/>
  <c r="L6" i="11"/>
  <c r="K6" i="11"/>
  <c r="O123" i="8"/>
  <c r="N123" i="8"/>
  <c r="M123" i="8"/>
  <c r="L123" i="8"/>
  <c r="K123" i="8"/>
  <c r="J123" i="8"/>
  <c r="O122" i="8"/>
  <c r="N122" i="8"/>
  <c r="M122" i="8"/>
  <c r="L122" i="8"/>
  <c r="K122" i="8"/>
  <c r="J122" i="8"/>
  <c r="O121" i="8"/>
  <c r="N121" i="8"/>
  <c r="M121" i="8"/>
  <c r="L121" i="8"/>
  <c r="K121" i="8"/>
  <c r="J121" i="8"/>
  <c r="O120" i="8"/>
  <c r="N120" i="8"/>
  <c r="M120" i="8"/>
  <c r="L120" i="8"/>
  <c r="K120" i="8"/>
  <c r="J120" i="8"/>
  <c r="O119" i="8"/>
  <c r="N119" i="8"/>
  <c r="M119" i="8"/>
  <c r="L119" i="8"/>
  <c r="K119" i="8"/>
  <c r="J119" i="8"/>
  <c r="O118" i="8"/>
  <c r="N118" i="8"/>
  <c r="M118" i="8"/>
  <c r="L118" i="8"/>
  <c r="K118" i="8"/>
  <c r="J118" i="8"/>
  <c r="O117" i="8"/>
  <c r="N117" i="8"/>
  <c r="M117" i="8"/>
  <c r="L117" i="8"/>
  <c r="K117" i="8"/>
  <c r="J117" i="8"/>
  <c r="O116" i="8"/>
  <c r="N116" i="8"/>
  <c r="M116" i="8"/>
  <c r="L116" i="8"/>
  <c r="K116" i="8"/>
  <c r="J116" i="8"/>
  <c r="O115" i="8"/>
  <c r="N115" i="8"/>
  <c r="M115" i="8"/>
  <c r="L115" i="8"/>
  <c r="K115" i="8"/>
  <c r="J115" i="8"/>
  <c r="O114" i="8"/>
  <c r="N114" i="8"/>
  <c r="M114" i="8"/>
  <c r="L114" i="8"/>
  <c r="K114" i="8"/>
  <c r="J114" i="8"/>
  <c r="O112" i="8"/>
  <c r="N112" i="8"/>
  <c r="M112" i="8"/>
  <c r="L112" i="8"/>
  <c r="K112" i="8"/>
  <c r="J112" i="8"/>
  <c r="O111" i="8"/>
  <c r="N111" i="8"/>
  <c r="M111" i="8"/>
  <c r="L111" i="8"/>
  <c r="K111" i="8"/>
  <c r="J111" i="8"/>
  <c r="O110" i="8"/>
  <c r="N110" i="8"/>
  <c r="M110" i="8"/>
  <c r="L110" i="8"/>
  <c r="K110" i="8"/>
  <c r="J110" i="8"/>
  <c r="O109" i="8"/>
  <c r="N109" i="8"/>
  <c r="M109" i="8"/>
  <c r="L109" i="8"/>
  <c r="K109" i="8"/>
  <c r="J109" i="8"/>
  <c r="O107" i="8"/>
  <c r="N107" i="8"/>
  <c r="M107" i="8"/>
  <c r="L107" i="8"/>
  <c r="K107" i="8"/>
  <c r="J107" i="8"/>
  <c r="O106" i="8"/>
  <c r="N106" i="8"/>
  <c r="M106" i="8"/>
  <c r="L106" i="8"/>
  <c r="K106" i="8"/>
  <c r="J106" i="8"/>
  <c r="O104" i="8"/>
  <c r="N104" i="8"/>
  <c r="M104" i="8"/>
  <c r="L104" i="8"/>
  <c r="K104" i="8"/>
  <c r="J104" i="8"/>
  <c r="O103" i="8"/>
  <c r="N103" i="8"/>
  <c r="M103" i="8"/>
  <c r="L103" i="8"/>
  <c r="K103" i="8"/>
  <c r="J103" i="8"/>
  <c r="O100" i="8"/>
  <c r="N100" i="8"/>
  <c r="M100" i="8"/>
  <c r="L100" i="8"/>
  <c r="K100" i="8"/>
  <c r="J100" i="8"/>
  <c r="O99" i="8"/>
  <c r="N99" i="8"/>
  <c r="M99" i="8"/>
  <c r="L99" i="8"/>
  <c r="K99" i="8"/>
  <c r="J99" i="8"/>
  <c r="O97" i="8"/>
  <c r="N97" i="8"/>
  <c r="M97" i="8"/>
  <c r="L97" i="8"/>
  <c r="K97" i="8"/>
  <c r="J97" i="8"/>
  <c r="O96" i="8"/>
  <c r="N96" i="8"/>
  <c r="M96" i="8"/>
  <c r="L96" i="8"/>
  <c r="K96" i="8"/>
  <c r="J96" i="8"/>
  <c r="O95" i="8"/>
  <c r="N95" i="8"/>
  <c r="M95" i="8"/>
  <c r="L95" i="8"/>
  <c r="K95" i="8"/>
  <c r="J95" i="8"/>
  <c r="O94" i="8"/>
  <c r="N94" i="8"/>
  <c r="M94" i="8"/>
  <c r="L94" i="8"/>
  <c r="K94" i="8"/>
  <c r="J94" i="8"/>
  <c r="O93" i="8"/>
  <c r="N93" i="8"/>
  <c r="M93" i="8"/>
  <c r="L93" i="8"/>
  <c r="K93" i="8"/>
  <c r="J93" i="8"/>
  <c r="O92" i="8"/>
  <c r="N92" i="8"/>
  <c r="M92" i="8"/>
  <c r="L92" i="8"/>
  <c r="K92" i="8"/>
  <c r="J92" i="8"/>
  <c r="O91" i="8"/>
  <c r="N91" i="8"/>
  <c r="M91" i="8"/>
  <c r="L91" i="8"/>
  <c r="K91" i="8"/>
  <c r="J91" i="8"/>
  <c r="O90" i="8"/>
  <c r="N90" i="8"/>
  <c r="M90" i="8"/>
  <c r="L90" i="8"/>
  <c r="K90" i="8"/>
  <c r="J90" i="8"/>
  <c r="O89" i="8"/>
  <c r="N89" i="8"/>
  <c r="M89" i="8"/>
  <c r="L89" i="8"/>
  <c r="K89" i="8"/>
  <c r="J89" i="8"/>
  <c r="O88" i="8"/>
  <c r="N88" i="8"/>
  <c r="M88" i="8"/>
  <c r="L88" i="8"/>
  <c r="K88" i="8"/>
  <c r="J88" i="8"/>
  <c r="O87" i="8"/>
  <c r="N87" i="8"/>
  <c r="M87" i="8"/>
  <c r="L87" i="8"/>
  <c r="K87" i="8"/>
  <c r="J87" i="8"/>
  <c r="O86" i="8"/>
  <c r="N86" i="8"/>
  <c r="M86" i="8"/>
  <c r="L86" i="8"/>
  <c r="K86" i="8"/>
  <c r="J86" i="8"/>
  <c r="O85" i="8"/>
  <c r="N85" i="8"/>
  <c r="M85" i="8"/>
  <c r="L85" i="8"/>
  <c r="K85" i="8"/>
  <c r="J85" i="8"/>
  <c r="O84" i="8"/>
  <c r="N84" i="8"/>
  <c r="M84" i="8"/>
  <c r="L84" i="8"/>
  <c r="K84" i="8"/>
  <c r="J84" i="8"/>
  <c r="O83" i="8"/>
  <c r="N83" i="8"/>
  <c r="M83" i="8"/>
  <c r="L83" i="8"/>
  <c r="K83" i="8"/>
  <c r="J83" i="8"/>
  <c r="O82" i="8"/>
  <c r="N82" i="8"/>
  <c r="M82" i="8"/>
  <c r="L82" i="8"/>
  <c r="K82" i="8"/>
  <c r="J82" i="8"/>
  <c r="O81" i="8"/>
  <c r="N81" i="8"/>
  <c r="M81" i="8"/>
  <c r="L81" i="8"/>
  <c r="K81" i="8"/>
  <c r="J81" i="8"/>
  <c r="O80" i="8"/>
  <c r="N80" i="8"/>
  <c r="M80" i="8"/>
  <c r="L80" i="8"/>
  <c r="K80" i="8"/>
  <c r="J80" i="8"/>
  <c r="O79" i="8"/>
  <c r="N79" i="8"/>
  <c r="M79" i="8"/>
  <c r="L79" i="8"/>
  <c r="K79" i="8"/>
  <c r="J79" i="8"/>
  <c r="O78" i="8"/>
  <c r="N78" i="8"/>
  <c r="M78" i="8"/>
  <c r="L78" i="8"/>
  <c r="K78" i="8"/>
  <c r="J78" i="8"/>
  <c r="O77" i="8"/>
  <c r="N77" i="8"/>
  <c r="M77" i="8"/>
  <c r="L77" i="8"/>
  <c r="K77" i="8"/>
  <c r="J77" i="8"/>
  <c r="O76" i="8"/>
  <c r="N76" i="8"/>
  <c r="M76" i="8"/>
  <c r="L76" i="8"/>
  <c r="K76" i="8"/>
  <c r="J76" i="8"/>
  <c r="O75" i="8"/>
  <c r="N75" i="8"/>
  <c r="M75" i="8"/>
  <c r="L75" i="8"/>
  <c r="K75" i="8"/>
  <c r="J75" i="8"/>
  <c r="O74" i="8"/>
  <c r="N74" i="8"/>
  <c r="M74" i="8"/>
  <c r="L74" i="8"/>
  <c r="K74" i="8"/>
  <c r="J74" i="8"/>
  <c r="O71" i="8"/>
  <c r="O72" i="8" s="1"/>
  <c r="N71" i="8"/>
  <c r="N72" i="8" s="1"/>
  <c r="M71" i="8"/>
  <c r="M72" i="8" s="1"/>
  <c r="L71" i="8"/>
  <c r="L72" i="8" s="1"/>
  <c r="K71" i="8"/>
  <c r="K72" i="8" s="1"/>
  <c r="J71" i="8"/>
  <c r="J72" i="8" s="1"/>
  <c r="O68" i="8"/>
  <c r="O69" i="8" s="1"/>
  <c r="N68" i="8"/>
  <c r="N69" i="8" s="1"/>
  <c r="M68" i="8"/>
  <c r="M69" i="8" s="1"/>
  <c r="L68" i="8"/>
  <c r="L69" i="8" s="1"/>
  <c r="K68" i="8"/>
  <c r="K69" i="8" s="1"/>
  <c r="J68" i="8"/>
  <c r="J69" i="8" s="1"/>
  <c r="O65" i="8"/>
  <c r="O66" i="8" s="1"/>
  <c r="N65" i="8"/>
  <c r="N66" i="8" s="1"/>
  <c r="M65" i="8"/>
  <c r="M66" i="8" s="1"/>
  <c r="L65" i="8"/>
  <c r="L66" i="8" s="1"/>
  <c r="K65" i="8"/>
  <c r="K66" i="8" s="1"/>
  <c r="J65" i="8"/>
  <c r="J66" i="8" s="1"/>
  <c r="O62" i="8"/>
  <c r="O63" i="8" s="1"/>
  <c r="N62" i="8"/>
  <c r="N63" i="8" s="1"/>
  <c r="M62" i="8"/>
  <c r="M63" i="8" s="1"/>
  <c r="L62" i="8"/>
  <c r="L63" i="8" s="1"/>
  <c r="K62" i="8"/>
  <c r="K63" i="8" s="1"/>
  <c r="J62" i="8"/>
  <c r="J63" i="8" s="1"/>
  <c r="O59" i="8"/>
  <c r="O60" i="8" s="1"/>
  <c r="N59" i="8"/>
  <c r="N60" i="8" s="1"/>
  <c r="M59" i="8"/>
  <c r="M60" i="8" s="1"/>
  <c r="L59" i="8"/>
  <c r="L60" i="8" s="1"/>
  <c r="K59" i="8"/>
  <c r="K60" i="8" s="1"/>
  <c r="J59" i="8"/>
  <c r="J60" i="8" s="1"/>
  <c r="O56" i="8"/>
  <c r="O57" i="8" s="1"/>
  <c r="N56" i="8"/>
  <c r="N57" i="8" s="1"/>
  <c r="M56" i="8"/>
  <c r="M57" i="8" s="1"/>
  <c r="L56" i="8"/>
  <c r="L57" i="8" s="1"/>
  <c r="K56" i="8"/>
  <c r="K57" i="8" s="1"/>
  <c r="J56" i="8"/>
  <c r="J57" i="8" s="1"/>
  <c r="O53" i="8"/>
  <c r="O54" i="8" s="1"/>
  <c r="N53" i="8"/>
  <c r="N54" i="8" s="1"/>
  <c r="M53" i="8"/>
  <c r="M54" i="8" s="1"/>
  <c r="L53" i="8"/>
  <c r="L54" i="8" s="1"/>
  <c r="K53" i="8"/>
  <c r="K54" i="8" s="1"/>
  <c r="J53" i="8"/>
  <c r="J54" i="8" s="1"/>
  <c r="O50" i="8"/>
  <c r="O51" i="8" s="1"/>
  <c r="N50" i="8"/>
  <c r="N51" i="8" s="1"/>
  <c r="M50" i="8"/>
  <c r="M51" i="8" s="1"/>
  <c r="L50" i="8"/>
  <c r="L51" i="8" s="1"/>
  <c r="K50" i="8"/>
  <c r="K51" i="8" s="1"/>
  <c r="J50" i="8"/>
  <c r="J51" i="8" s="1"/>
  <c r="O47" i="8"/>
  <c r="O48" i="8" s="1"/>
  <c r="N47" i="8"/>
  <c r="N48" i="8" s="1"/>
  <c r="M47" i="8"/>
  <c r="M48" i="8" s="1"/>
  <c r="L47" i="8"/>
  <c r="L48" i="8" s="1"/>
  <c r="K47" i="8"/>
  <c r="K48" i="8" s="1"/>
  <c r="J47" i="8"/>
  <c r="J48" i="8" s="1"/>
  <c r="O45" i="8"/>
  <c r="O46" i="8" s="1"/>
  <c r="N45" i="8"/>
  <c r="N46" i="8" s="1"/>
  <c r="M45" i="8"/>
  <c r="M46" i="8" s="1"/>
  <c r="L45" i="8"/>
  <c r="L46" i="8" s="1"/>
  <c r="K45" i="8"/>
  <c r="K46" i="8" s="1"/>
  <c r="J45" i="8"/>
  <c r="J46" i="8" s="1"/>
  <c r="O42" i="8"/>
  <c r="O43" i="8" s="1"/>
  <c r="N42" i="8"/>
  <c r="N43" i="8" s="1"/>
  <c r="M42" i="8"/>
  <c r="M43" i="8" s="1"/>
  <c r="L42" i="8"/>
  <c r="L43" i="8" s="1"/>
  <c r="K42" i="8"/>
  <c r="K43" i="8" s="1"/>
  <c r="J42" i="8"/>
  <c r="J43" i="8" s="1"/>
  <c r="O39" i="8"/>
  <c r="O40" i="8" s="1"/>
  <c r="N39" i="8"/>
  <c r="N40" i="8" s="1"/>
  <c r="M39" i="8"/>
  <c r="M40" i="8" s="1"/>
  <c r="L39" i="8"/>
  <c r="L40" i="8" s="1"/>
  <c r="K39" i="8"/>
  <c r="K40" i="8" s="1"/>
  <c r="J39" i="8"/>
  <c r="J40" i="8" s="1"/>
  <c r="O36" i="8"/>
  <c r="O37" i="8" s="1"/>
  <c r="N36" i="8"/>
  <c r="N37" i="8" s="1"/>
  <c r="M36" i="8"/>
  <c r="M37" i="8" s="1"/>
  <c r="L36" i="8"/>
  <c r="L37" i="8" s="1"/>
  <c r="K36" i="8"/>
  <c r="K37" i="8" s="1"/>
  <c r="J36" i="8"/>
  <c r="J37" i="8" s="1"/>
  <c r="O33" i="8"/>
  <c r="O34" i="8" s="1"/>
  <c r="N33" i="8"/>
  <c r="N34" i="8" s="1"/>
  <c r="M33" i="8"/>
  <c r="M34" i="8" s="1"/>
  <c r="L33" i="8"/>
  <c r="L34" i="8" s="1"/>
  <c r="K33" i="8"/>
  <c r="K34" i="8" s="1"/>
  <c r="J33" i="8"/>
  <c r="J34" i="8" s="1"/>
  <c r="O30" i="8"/>
  <c r="O31" i="8" s="1"/>
  <c r="N30" i="8"/>
  <c r="N31" i="8" s="1"/>
  <c r="M30" i="8"/>
  <c r="M31" i="8" s="1"/>
  <c r="L30" i="8"/>
  <c r="L31" i="8" s="1"/>
  <c r="K30" i="8"/>
  <c r="K31" i="8" s="1"/>
  <c r="J30" i="8"/>
  <c r="J31" i="8" s="1"/>
  <c r="O27" i="8"/>
  <c r="O28" i="8" s="1"/>
  <c r="N27" i="8"/>
  <c r="N28" i="8" s="1"/>
  <c r="M27" i="8"/>
  <c r="M28" i="8" s="1"/>
  <c r="L27" i="8"/>
  <c r="L28" i="8" s="1"/>
  <c r="K27" i="8"/>
  <c r="K28" i="8" s="1"/>
  <c r="J27" i="8"/>
  <c r="J28" i="8" s="1"/>
  <c r="O25" i="8"/>
  <c r="O26" i="8" s="1"/>
  <c r="N25" i="8"/>
  <c r="N26" i="8" s="1"/>
  <c r="M25" i="8"/>
  <c r="M26" i="8" s="1"/>
  <c r="L25" i="8"/>
  <c r="L26" i="8" s="1"/>
  <c r="K25" i="8"/>
  <c r="K26" i="8" s="1"/>
  <c r="J25" i="8"/>
  <c r="J26" i="8" s="1"/>
  <c r="O22" i="8"/>
  <c r="O23" i="8" s="1"/>
  <c r="N22" i="8"/>
  <c r="N23" i="8" s="1"/>
  <c r="M22" i="8"/>
  <c r="M23" i="8" s="1"/>
  <c r="L22" i="8"/>
  <c r="L23" i="8" s="1"/>
  <c r="K22" i="8"/>
  <c r="K23" i="8" s="1"/>
  <c r="J22" i="8"/>
  <c r="J23" i="8" s="1"/>
  <c r="O20" i="8"/>
  <c r="O21" i="8" s="1"/>
  <c r="N20" i="8"/>
  <c r="N21" i="8" s="1"/>
  <c r="M20" i="8"/>
  <c r="M21" i="8" s="1"/>
  <c r="L20" i="8"/>
  <c r="L21" i="8" s="1"/>
  <c r="K20" i="8"/>
  <c r="K21" i="8" s="1"/>
  <c r="J20" i="8"/>
  <c r="J21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O15" i="8"/>
  <c r="O16" i="8" s="1"/>
  <c r="N15" i="8"/>
  <c r="N16" i="8" s="1"/>
  <c r="M15" i="8"/>
  <c r="M16" i="8" s="1"/>
  <c r="L15" i="8"/>
  <c r="L16" i="8" s="1"/>
  <c r="K15" i="8"/>
  <c r="K16" i="8" s="1"/>
  <c r="J15" i="8"/>
  <c r="J16" i="8" s="1"/>
  <c r="O13" i="8"/>
  <c r="O14" i="8" s="1"/>
  <c r="N13" i="8"/>
  <c r="N14" i="8" s="1"/>
  <c r="M13" i="8"/>
  <c r="M14" i="8" s="1"/>
  <c r="L13" i="8"/>
  <c r="L14" i="8" s="1"/>
  <c r="K13" i="8"/>
  <c r="K14" i="8" s="1"/>
  <c r="J13" i="8"/>
  <c r="J14" i="8" s="1"/>
  <c r="O10" i="8"/>
  <c r="O11" i="8" s="1"/>
  <c r="N10" i="8"/>
  <c r="N11" i="8" s="1"/>
  <c r="M10" i="8"/>
  <c r="M11" i="8" s="1"/>
  <c r="L10" i="8"/>
  <c r="L11" i="8" s="1"/>
  <c r="K10" i="8"/>
  <c r="K11" i="8" s="1"/>
  <c r="J10" i="8"/>
  <c r="J11" i="8" s="1"/>
  <c r="O8" i="8"/>
  <c r="O9" i="8" s="1"/>
  <c r="N8" i="8"/>
  <c r="N9" i="8" s="1"/>
  <c r="M8" i="8"/>
  <c r="M9" i="8" s="1"/>
  <c r="L8" i="8"/>
  <c r="L9" i="8" s="1"/>
  <c r="K8" i="8"/>
  <c r="K9" i="8" s="1"/>
  <c r="J8" i="8"/>
  <c r="J9" i="8" s="1"/>
  <c r="O121" i="5" l="1"/>
  <c r="N121" i="5"/>
  <c r="M121" i="5"/>
  <c r="L121" i="5"/>
  <c r="K121" i="5"/>
  <c r="J121" i="5"/>
  <c r="O120" i="5"/>
  <c r="N120" i="5"/>
  <c r="M120" i="5"/>
  <c r="L120" i="5"/>
  <c r="K120" i="5"/>
  <c r="J120" i="5"/>
  <c r="O119" i="5"/>
  <c r="N119" i="5"/>
  <c r="M119" i="5"/>
  <c r="L119" i="5"/>
  <c r="K119" i="5"/>
  <c r="J119" i="5"/>
  <c r="O118" i="5"/>
  <c r="N118" i="5"/>
  <c r="M118" i="5"/>
  <c r="L118" i="5"/>
  <c r="K118" i="5"/>
  <c r="J118" i="5"/>
  <c r="O117" i="5"/>
  <c r="N117" i="5"/>
  <c r="M117" i="5"/>
  <c r="L117" i="5"/>
  <c r="K117" i="5"/>
  <c r="J117" i="5"/>
  <c r="O116" i="5"/>
  <c r="N116" i="5"/>
  <c r="M116" i="5"/>
  <c r="L116" i="5"/>
  <c r="K116" i="5"/>
  <c r="J116" i="5"/>
  <c r="O115" i="5"/>
  <c r="N115" i="5"/>
  <c r="M115" i="5"/>
  <c r="L115" i="5"/>
  <c r="K115" i="5"/>
  <c r="J115" i="5"/>
  <c r="O114" i="5"/>
  <c r="N114" i="5"/>
  <c r="M114" i="5"/>
  <c r="L114" i="5"/>
  <c r="K114" i="5"/>
  <c r="J114" i="5"/>
  <c r="O113" i="5"/>
  <c r="N113" i="5"/>
  <c r="M113" i="5"/>
  <c r="L113" i="5"/>
  <c r="K113" i="5"/>
  <c r="J113" i="5"/>
  <c r="O112" i="5"/>
  <c r="N112" i="5"/>
  <c r="M112" i="5"/>
  <c r="L112" i="5"/>
  <c r="K112" i="5"/>
  <c r="J112" i="5"/>
  <c r="O110" i="5"/>
  <c r="N110" i="5"/>
  <c r="M110" i="5"/>
  <c r="L110" i="5"/>
  <c r="K110" i="5"/>
  <c r="J110" i="5"/>
  <c r="O109" i="5"/>
  <c r="N109" i="5"/>
  <c r="M109" i="5"/>
  <c r="L109" i="5"/>
  <c r="K109" i="5"/>
  <c r="J109" i="5"/>
  <c r="O108" i="5"/>
  <c r="N108" i="5"/>
  <c r="M108" i="5"/>
  <c r="L108" i="5"/>
  <c r="K108" i="5"/>
  <c r="J108" i="5"/>
  <c r="O107" i="5"/>
  <c r="N107" i="5"/>
  <c r="M107" i="5"/>
  <c r="L107" i="5"/>
  <c r="K107" i="5"/>
  <c r="J107" i="5"/>
  <c r="O105" i="5"/>
  <c r="N105" i="5"/>
  <c r="M105" i="5"/>
  <c r="L105" i="5"/>
  <c r="K105" i="5"/>
  <c r="J105" i="5"/>
  <c r="O104" i="5"/>
  <c r="N104" i="5"/>
  <c r="M104" i="5"/>
  <c r="L104" i="5"/>
  <c r="K104" i="5"/>
  <c r="J104" i="5"/>
  <c r="O102" i="5"/>
  <c r="N102" i="5"/>
  <c r="M102" i="5"/>
  <c r="L102" i="5"/>
  <c r="K102" i="5"/>
  <c r="J102" i="5"/>
  <c r="O101" i="5"/>
  <c r="N101" i="5"/>
  <c r="M101" i="5"/>
  <c r="L101" i="5"/>
  <c r="K101" i="5"/>
  <c r="J101" i="5"/>
  <c r="O99" i="5"/>
  <c r="N99" i="5"/>
  <c r="M99" i="5"/>
  <c r="L99" i="5"/>
  <c r="K99" i="5"/>
  <c r="J99" i="5"/>
  <c r="O98" i="5"/>
  <c r="N98" i="5"/>
  <c r="M98" i="5"/>
  <c r="L98" i="5"/>
  <c r="K98" i="5"/>
  <c r="J98" i="5"/>
  <c r="O96" i="5"/>
  <c r="N96" i="5"/>
  <c r="M96" i="5"/>
  <c r="L96" i="5"/>
  <c r="K96" i="5"/>
  <c r="J96" i="5"/>
  <c r="O95" i="5"/>
  <c r="N95" i="5"/>
  <c r="M95" i="5"/>
  <c r="L95" i="5"/>
  <c r="K95" i="5"/>
  <c r="J95" i="5"/>
  <c r="O94" i="5"/>
  <c r="N94" i="5"/>
  <c r="M94" i="5"/>
  <c r="L94" i="5"/>
  <c r="K94" i="5"/>
  <c r="J94" i="5"/>
  <c r="O93" i="5"/>
  <c r="N93" i="5"/>
  <c r="M93" i="5"/>
  <c r="L93" i="5"/>
  <c r="K93" i="5"/>
  <c r="J93" i="5"/>
  <c r="O92" i="5"/>
  <c r="N92" i="5"/>
  <c r="M92" i="5"/>
  <c r="L92" i="5"/>
  <c r="K92" i="5"/>
  <c r="J92" i="5"/>
  <c r="O91" i="5"/>
  <c r="N91" i="5"/>
  <c r="M91" i="5"/>
  <c r="L91" i="5"/>
  <c r="K91" i="5"/>
  <c r="J91" i="5"/>
  <c r="O90" i="5"/>
  <c r="N90" i="5"/>
  <c r="M90" i="5"/>
  <c r="L90" i="5"/>
  <c r="K90" i="5"/>
  <c r="J90" i="5"/>
  <c r="O89" i="5"/>
  <c r="N89" i="5"/>
  <c r="M89" i="5"/>
  <c r="L89" i="5"/>
  <c r="K89" i="5"/>
  <c r="J89" i="5"/>
  <c r="O88" i="5"/>
  <c r="N88" i="5"/>
  <c r="M88" i="5"/>
  <c r="L88" i="5"/>
  <c r="K88" i="5"/>
  <c r="J88" i="5"/>
  <c r="O87" i="5"/>
  <c r="N87" i="5"/>
  <c r="M87" i="5"/>
  <c r="L87" i="5"/>
  <c r="K87" i="5"/>
  <c r="J87" i="5"/>
  <c r="O86" i="5"/>
  <c r="N86" i="5"/>
  <c r="M86" i="5"/>
  <c r="L86" i="5"/>
  <c r="K86" i="5"/>
  <c r="J86" i="5"/>
  <c r="O85" i="5"/>
  <c r="N85" i="5"/>
  <c r="M85" i="5"/>
  <c r="L85" i="5"/>
  <c r="K85" i="5"/>
  <c r="J85" i="5"/>
  <c r="O84" i="5"/>
  <c r="N84" i="5"/>
  <c r="M84" i="5"/>
  <c r="L84" i="5"/>
  <c r="K84" i="5"/>
  <c r="J84" i="5"/>
  <c r="O83" i="5"/>
  <c r="N83" i="5"/>
  <c r="M83" i="5"/>
  <c r="L83" i="5"/>
  <c r="K83" i="5"/>
  <c r="J83" i="5"/>
  <c r="O82" i="5"/>
  <c r="N82" i="5"/>
  <c r="M82" i="5"/>
  <c r="L82" i="5"/>
  <c r="K82" i="5"/>
  <c r="J82" i="5"/>
  <c r="O81" i="5"/>
  <c r="N81" i="5"/>
  <c r="M81" i="5"/>
  <c r="L81" i="5"/>
  <c r="K81" i="5"/>
  <c r="J81" i="5"/>
  <c r="O80" i="5"/>
  <c r="N80" i="5"/>
  <c r="M80" i="5"/>
  <c r="L80" i="5"/>
  <c r="K80" i="5"/>
  <c r="J80" i="5"/>
  <c r="O79" i="5"/>
  <c r="N79" i="5"/>
  <c r="M79" i="5"/>
  <c r="L79" i="5"/>
  <c r="K79" i="5"/>
  <c r="J79" i="5"/>
  <c r="O78" i="5"/>
  <c r="N78" i="5"/>
  <c r="M78" i="5"/>
  <c r="L78" i="5"/>
  <c r="K78" i="5"/>
  <c r="J78" i="5"/>
  <c r="O77" i="5"/>
  <c r="N77" i="5"/>
  <c r="M77" i="5"/>
  <c r="L77" i="5"/>
  <c r="K77" i="5"/>
  <c r="J77" i="5"/>
  <c r="O76" i="5"/>
  <c r="N76" i="5"/>
  <c r="M76" i="5"/>
  <c r="L76" i="5"/>
  <c r="K76" i="5"/>
  <c r="J76" i="5"/>
  <c r="O75" i="5"/>
  <c r="N75" i="5"/>
  <c r="M75" i="5"/>
  <c r="L75" i="5"/>
  <c r="K75" i="5"/>
  <c r="J75" i="5"/>
  <c r="O74" i="5"/>
  <c r="N74" i="5"/>
  <c r="M74" i="5"/>
  <c r="L74" i="5"/>
  <c r="K74" i="5"/>
  <c r="J74" i="5"/>
  <c r="O73" i="5"/>
  <c r="N73" i="5"/>
  <c r="M73" i="5"/>
  <c r="L73" i="5"/>
  <c r="K73" i="5"/>
  <c r="J73" i="5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O67" i="5"/>
  <c r="O68" i="5" s="1"/>
  <c r="N67" i="5"/>
  <c r="N68" i="5" s="1"/>
  <c r="M67" i="5"/>
  <c r="M68" i="5" s="1"/>
  <c r="L67" i="5"/>
  <c r="L68" i="5" s="1"/>
  <c r="K67" i="5"/>
  <c r="K68" i="5" s="1"/>
  <c r="J67" i="5"/>
  <c r="J68" i="5" s="1"/>
  <c r="O64" i="5"/>
  <c r="O65" i="5" s="1"/>
  <c r="N64" i="5"/>
  <c r="N65" i="5" s="1"/>
  <c r="M64" i="5"/>
  <c r="M65" i="5" s="1"/>
  <c r="L64" i="5"/>
  <c r="L65" i="5" s="1"/>
  <c r="K64" i="5"/>
  <c r="K65" i="5" s="1"/>
  <c r="J64" i="5"/>
  <c r="J65" i="5" s="1"/>
  <c r="O61" i="5"/>
  <c r="O62" i="5" s="1"/>
  <c r="N61" i="5"/>
  <c r="N62" i="5" s="1"/>
  <c r="M61" i="5"/>
  <c r="M62" i="5" s="1"/>
  <c r="L61" i="5"/>
  <c r="L62" i="5" s="1"/>
  <c r="K61" i="5"/>
  <c r="K62" i="5" s="1"/>
  <c r="J61" i="5"/>
  <c r="J62" i="5" s="1"/>
  <c r="O58" i="5"/>
  <c r="O59" i="5" s="1"/>
  <c r="N58" i="5"/>
  <c r="N59" i="5" s="1"/>
  <c r="M58" i="5"/>
  <c r="M59" i="5" s="1"/>
  <c r="L58" i="5"/>
  <c r="L59" i="5" s="1"/>
  <c r="K58" i="5"/>
  <c r="K59" i="5" s="1"/>
  <c r="J58" i="5"/>
  <c r="J59" i="5" s="1"/>
  <c r="O55" i="5"/>
  <c r="O56" i="5" s="1"/>
  <c r="N55" i="5"/>
  <c r="N56" i="5" s="1"/>
  <c r="M55" i="5"/>
  <c r="M56" i="5" s="1"/>
  <c r="L55" i="5"/>
  <c r="L56" i="5" s="1"/>
  <c r="K55" i="5"/>
  <c r="K56" i="5" s="1"/>
  <c r="J55" i="5"/>
  <c r="J56" i="5" s="1"/>
  <c r="O52" i="5"/>
  <c r="O53" i="5" s="1"/>
  <c r="N52" i="5"/>
  <c r="N53" i="5" s="1"/>
  <c r="M52" i="5"/>
  <c r="M53" i="5" s="1"/>
  <c r="L52" i="5"/>
  <c r="L53" i="5" s="1"/>
  <c r="K52" i="5"/>
  <c r="K53" i="5" s="1"/>
  <c r="J52" i="5"/>
  <c r="J53" i="5" s="1"/>
  <c r="O49" i="5"/>
  <c r="O50" i="5" s="1"/>
  <c r="N49" i="5"/>
  <c r="N50" i="5" s="1"/>
  <c r="M49" i="5"/>
  <c r="M50" i="5" s="1"/>
  <c r="L49" i="5"/>
  <c r="L50" i="5" s="1"/>
  <c r="K49" i="5"/>
  <c r="K50" i="5" s="1"/>
  <c r="J49" i="5"/>
  <c r="J50" i="5" s="1"/>
  <c r="O46" i="5"/>
  <c r="O47" i="5" s="1"/>
  <c r="N46" i="5"/>
  <c r="N47" i="5" s="1"/>
  <c r="M46" i="5"/>
  <c r="M47" i="5" s="1"/>
  <c r="L46" i="5"/>
  <c r="L47" i="5" s="1"/>
  <c r="K46" i="5"/>
  <c r="K47" i="5" s="1"/>
  <c r="J46" i="5"/>
  <c r="J47" i="5" s="1"/>
  <c r="O44" i="5"/>
  <c r="O45" i="5" s="1"/>
  <c r="N44" i="5"/>
  <c r="N45" i="5" s="1"/>
  <c r="M44" i="5"/>
  <c r="M45" i="5" s="1"/>
  <c r="L44" i="5"/>
  <c r="L45" i="5" s="1"/>
  <c r="K44" i="5"/>
  <c r="K45" i="5" s="1"/>
  <c r="J44" i="5"/>
  <c r="J45" i="5" s="1"/>
  <c r="O41" i="5"/>
  <c r="O42" i="5" s="1"/>
  <c r="N41" i="5"/>
  <c r="N42" i="5" s="1"/>
  <c r="M41" i="5"/>
  <c r="M42" i="5" s="1"/>
  <c r="L41" i="5"/>
  <c r="L42" i="5" s="1"/>
  <c r="K41" i="5"/>
  <c r="K42" i="5" s="1"/>
  <c r="J41" i="5"/>
  <c r="J42" i="5" s="1"/>
  <c r="O38" i="5"/>
  <c r="O39" i="5" s="1"/>
  <c r="N38" i="5"/>
  <c r="N39" i="5" s="1"/>
  <c r="M38" i="5"/>
  <c r="M39" i="5" s="1"/>
  <c r="L38" i="5"/>
  <c r="L39" i="5" s="1"/>
  <c r="K38" i="5"/>
  <c r="K39" i="5" s="1"/>
  <c r="J38" i="5"/>
  <c r="J39" i="5" s="1"/>
  <c r="O35" i="5"/>
  <c r="O36" i="5" s="1"/>
  <c r="N35" i="5"/>
  <c r="N36" i="5" s="1"/>
  <c r="M35" i="5"/>
  <c r="M36" i="5" s="1"/>
  <c r="L35" i="5"/>
  <c r="L36" i="5" s="1"/>
  <c r="K35" i="5"/>
  <c r="K36" i="5" s="1"/>
  <c r="J35" i="5"/>
  <c r="J36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O26" i="5"/>
  <c r="O27" i="5" s="1"/>
  <c r="N26" i="5"/>
  <c r="N27" i="5" s="1"/>
  <c r="M26" i="5"/>
  <c r="M27" i="5" s="1"/>
  <c r="L26" i="5"/>
  <c r="L27" i="5" s="1"/>
  <c r="K26" i="5"/>
  <c r="K27" i="5" s="1"/>
  <c r="J26" i="5"/>
  <c r="J27" i="5" s="1"/>
  <c r="O24" i="5"/>
  <c r="O25" i="5" s="1"/>
  <c r="N24" i="5"/>
  <c r="N25" i="5" s="1"/>
  <c r="M24" i="5"/>
  <c r="M25" i="5" s="1"/>
  <c r="L24" i="5"/>
  <c r="L25" i="5" s="1"/>
  <c r="K24" i="5"/>
  <c r="K25" i="5" s="1"/>
  <c r="J24" i="5"/>
  <c r="J25" i="5" s="1"/>
  <c r="O21" i="5"/>
  <c r="O22" i="5" s="1"/>
  <c r="N21" i="5"/>
  <c r="N22" i="5" s="1"/>
  <c r="M21" i="5"/>
  <c r="M22" i="5" s="1"/>
  <c r="L21" i="5"/>
  <c r="L22" i="5" s="1"/>
  <c r="K21" i="5"/>
  <c r="K22" i="5" s="1"/>
  <c r="J21" i="5"/>
  <c r="J22" i="5" s="1"/>
  <c r="O19" i="5"/>
  <c r="O20" i="5" s="1"/>
  <c r="N19" i="5"/>
  <c r="N20" i="5" s="1"/>
  <c r="M19" i="5"/>
  <c r="M20" i="5" s="1"/>
  <c r="L19" i="5"/>
  <c r="L20" i="5" s="1"/>
  <c r="K19" i="5"/>
  <c r="K20" i="5" s="1"/>
  <c r="J19" i="5"/>
  <c r="J20" i="5" s="1"/>
  <c r="O17" i="5"/>
  <c r="O18" i="5" s="1"/>
  <c r="N17" i="5"/>
  <c r="N18" i="5" s="1"/>
  <c r="M17" i="5"/>
  <c r="M18" i="5" s="1"/>
  <c r="L17" i="5"/>
  <c r="L18" i="5" s="1"/>
  <c r="K17" i="5"/>
  <c r="K18" i="5" s="1"/>
  <c r="J17" i="5"/>
  <c r="J18" i="5" s="1"/>
  <c r="O14" i="5"/>
  <c r="O15" i="5" s="1"/>
  <c r="N14" i="5"/>
  <c r="N15" i="5" s="1"/>
  <c r="M14" i="5"/>
  <c r="M15" i="5" s="1"/>
  <c r="L14" i="5"/>
  <c r="L15" i="5" s="1"/>
  <c r="K14" i="5"/>
  <c r="K15" i="5" s="1"/>
  <c r="J14" i="5"/>
  <c r="J15" i="5" s="1"/>
  <c r="O12" i="5"/>
  <c r="O13" i="5" s="1"/>
  <c r="N12" i="5"/>
  <c r="N13" i="5" s="1"/>
  <c r="M12" i="5"/>
  <c r="M13" i="5" s="1"/>
  <c r="L12" i="5"/>
  <c r="L13" i="5" s="1"/>
  <c r="K12" i="5"/>
  <c r="K13" i="5" s="1"/>
  <c r="J12" i="5"/>
  <c r="J13" i="5" s="1"/>
  <c r="O9" i="5"/>
  <c r="O10" i="5" s="1"/>
  <c r="N9" i="5"/>
  <c r="N10" i="5" s="1"/>
  <c r="M9" i="5"/>
  <c r="M10" i="5" s="1"/>
  <c r="L9" i="5"/>
  <c r="L10" i="5" s="1"/>
  <c r="K9" i="5"/>
  <c r="K10" i="5" s="1"/>
  <c r="J9" i="5"/>
  <c r="J10" i="5" s="1"/>
  <c r="O7" i="5"/>
  <c r="O8" i="5" s="1"/>
  <c r="N7" i="5"/>
  <c r="N8" i="5" s="1"/>
  <c r="M7" i="5"/>
  <c r="M8" i="5" s="1"/>
  <c r="L7" i="5"/>
  <c r="L8" i="5" s="1"/>
  <c r="K7" i="5"/>
  <c r="K8" i="5" s="1"/>
  <c r="J7" i="5"/>
  <c r="J8" i="5" s="1"/>
  <c r="K231" i="1" l="1"/>
  <c r="L231" i="1"/>
  <c r="L232" i="1" s="1"/>
  <c r="M231" i="1"/>
  <c r="M232" i="1" s="1"/>
  <c r="N231" i="1"/>
  <c r="N232" i="1" s="1"/>
  <c r="O231" i="1"/>
  <c r="P231" i="1"/>
  <c r="Q231" i="1"/>
  <c r="Q232" i="1" s="1"/>
  <c r="R231" i="1"/>
  <c r="R232" i="1" s="1"/>
  <c r="S231" i="1"/>
  <c r="T231" i="1"/>
  <c r="T232" i="1" s="1"/>
  <c r="U231" i="1"/>
  <c r="U232" i="1" s="1"/>
  <c r="K232" i="1"/>
  <c r="O232" i="1"/>
  <c r="P232" i="1"/>
  <c r="S232" i="1"/>
  <c r="J231" i="1"/>
  <c r="K208" i="1"/>
  <c r="K209" i="1" s="1"/>
  <c r="L208" i="1"/>
  <c r="L209" i="1" s="1"/>
  <c r="M208" i="1"/>
  <c r="M209" i="1" s="1"/>
  <c r="N208" i="1"/>
  <c r="N209" i="1" s="1"/>
  <c r="O208" i="1"/>
  <c r="P208" i="1"/>
  <c r="P209" i="1" s="1"/>
  <c r="Q208" i="1"/>
  <c r="Q209" i="1" s="1"/>
  <c r="R208" i="1"/>
  <c r="R209" i="1" s="1"/>
  <c r="S208" i="1"/>
  <c r="T208" i="1"/>
  <c r="T209" i="1" s="1"/>
  <c r="U208" i="1"/>
  <c r="U209" i="1" s="1"/>
  <c r="O209" i="1"/>
  <c r="S209" i="1"/>
  <c r="J208" i="1"/>
  <c r="K166" i="1"/>
  <c r="K167" i="1" s="1"/>
  <c r="L166" i="1"/>
  <c r="L167" i="1" s="1"/>
  <c r="M166" i="1"/>
  <c r="M167" i="1" s="1"/>
  <c r="N166" i="1"/>
  <c r="N167" i="1" s="1"/>
  <c r="O166" i="1"/>
  <c r="O167" i="1" s="1"/>
  <c r="P166" i="1"/>
  <c r="P167" i="1" s="1"/>
  <c r="Q166" i="1"/>
  <c r="Q167" i="1" s="1"/>
  <c r="R166" i="1"/>
  <c r="R167" i="1" s="1"/>
  <c r="S166" i="1"/>
  <c r="T166" i="1"/>
  <c r="T167" i="1" s="1"/>
  <c r="U166" i="1"/>
  <c r="U167" i="1" s="1"/>
  <c r="S167" i="1"/>
  <c r="J166" i="1"/>
  <c r="K157" i="1"/>
  <c r="L157" i="1"/>
  <c r="L158" i="1" s="1"/>
  <c r="M157" i="1"/>
  <c r="M158" i="1" s="1"/>
  <c r="N157" i="1"/>
  <c r="N158" i="1" s="1"/>
  <c r="O157" i="1"/>
  <c r="P157" i="1"/>
  <c r="Q157" i="1"/>
  <c r="Q158" i="1" s="1"/>
  <c r="R157" i="1"/>
  <c r="R158" i="1" s="1"/>
  <c r="S157" i="1"/>
  <c r="T157" i="1"/>
  <c r="U157" i="1"/>
  <c r="U158" i="1" s="1"/>
  <c r="K158" i="1"/>
  <c r="O158" i="1"/>
  <c r="P158" i="1"/>
  <c r="S158" i="1"/>
  <c r="T158" i="1"/>
  <c r="J157" i="1"/>
  <c r="U134" i="1"/>
  <c r="U135" i="1" s="1"/>
  <c r="T134" i="1"/>
  <c r="T135" i="1" s="1"/>
  <c r="S134" i="1"/>
  <c r="S135" i="1" s="1"/>
  <c r="R134" i="1"/>
  <c r="R135" i="1" s="1"/>
  <c r="Q134" i="1"/>
  <c r="Q135" i="1" s="1"/>
  <c r="P134" i="1"/>
  <c r="P135" i="1" s="1"/>
  <c r="O134" i="1"/>
  <c r="O135" i="1" s="1"/>
  <c r="N134" i="1"/>
  <c r="N135" i="1" s="1"/>
  <c r="M134" i="1"/>
  <c r="M135" i="1" s="1"/>
  <c r="L134" i="1"/>
  <c r="L135" i="1" s="1"/>
  <c r="K134" i="1"/>
  <c r="K135" i="1" s="1"/>
  <c r="J134" i="1"/>
  <c r="J135" i="1" s="1"/>
  <c r="U125" i="1"/>
  <c r="U126" i="1" s="1"/>
  <c r="T125" i="1"/>
  <c r="T126" i="1" s="1"/>
  <c r="S125" i="1"/>
  <c r="S126" i="1" s="1"/>
  <c r="R125" i="1"/>
  <c r="R126" i="1" s="1"/>
  <c r="Q125" i="1"/>
  <c r="Q126" i="1" s="1"/>
  <c r="P125" i="1"/>
  <c r="P126" i="1" s="1"/>
  <c r="O125" i="1"/>
  <c r="O126" i="1" s="1"/>
  <c r="N125" i="1"/>
  <c r="N126" i="1" s="1"/>
  <c r="M125" i="1"/>
  <c r="M126" i="1" s="1"/>
  <c r="L125" i="1"/>
  <c r="L126" i="1" s="1"/>
  <c r="K125" i="1"/>
  <c r="K126" i="1" s="1"/>
  <c r="J125" i="1"/>
  <c r="J126" i="1" s="1"/>
  <c r="U116" i="1"/>
  <c r="U117" i="1" s="1"/>
  <c r="T116" i="1"/>
  <c r="T117" i="1" s="1"/>
  <c r="S116" i="1"/>
  <c r="S117" i="1" s="1"/>
  <c r="R116" i="1"/>
  <c r="R117" i="1" s="1"/>
  <c r="Q116" i="1"/>
  <c r="Q117" i="1" s="1"/>
  <c r="P116" i="1"/>
  <c r="P117" i="1" s="1"/>
  <c r="O116" i="1"/>
  <c r="O117" i="1" s="1"/>
  <c r="N116" i="1"/>
  <c r="N117" i="1" s="1"/>
  <c r="M116" i="1"/>
  <c r="M117" i="1" s="1"/>
  <c r="L116" i="1"/>
  <c r="L117" i="1" s="1"/>
  <c r="K116" i="1"/>
  <c r="K117" i="1" s="1"/>
  <c r="J116" i="1"/>
  <c r="J117" i="1" s="1"/>
  <c r="K107" i="1"/>
  <c r="K108" i="1" s="1"/>
  <c r="L107" i="1"/>
  <c r="L108" i="1" s="1"/>
  <c r="M107" i="1"/>
  <c r="M108" i="1" s="1"/>
  <c r="N107" i="1"/>
  <c r="N108" i="1" s="1"/>
  <c r="O107" i="1"/>
  <c r="O108" i="1" s="1"/>
  <c r="P107" i="1"/>
  <c r="P108" i="1" s="1"/>
  <c r="Q107" i="1"/>
  <c r="Q108" i="1" s="1"/>
  <c r="R107" i="1"/>
  <c r="R108" i="1" s="1"/>
  <c r="S107" i="1"/>
  <c r="S108" i="1" s="1"/>
  <c r="T107" i="1"/>
  <c r="T108" i="1" s="1"/>
  <c r="U107" i="1"/>
  <c r="U108" i="1" s="1"/>
  <c r="J107" i="1"/>
  <c r="R207" i="2"/>
  <c r="Q207" i="2"/>
  <c r="P207" i="2"/>
  <c r="O207" i="2"/>
  <c r="R206" i="2"/>
  <c r="Q206" i="2"/>
  <c r="P206" i="2"/>
  <c r="O206" i="2"/>
  <c r="L207" i="2"/>
  <c r="L206" i="2"/>
  <c r="J207" i="2"/>
  <c r="J206" i="2"/>
  <c r="R205" i="2"/>
  <c r="Q205" i="2"/>
  <c r="P205" i="2"/>
  <c r="O205" i="2"/>
  <c r="L205" i="2"/>
  <c r="J205" i="2"/>
  <c r="R204" i="2"/>
  <c r="Q204" i="2"/>
  <c r="P204" i="2"/>
  <c r="O204" i="2"/>
  <c r="L204" i="2"/>
  <c r="J204" i="2"/>
  <c r="R203" i="2"/>
  <c r="Q203" i="2"/>
  <c r="P203" i="2"/>
  <c r="O203" i="2"/>
  <c r="R202" i="2"/>
  <c r="Q202" i="2"/>
  <c r="P202" i="2"/>
  <c r="O202" i="2"/>
  <c r="L203" i="2"/>
  <c r="L202" i="2"/>
  <c r="J203" i="2"/>
  <c r="J202" i="2"/>
  <c r="R201" i="2"/>
  <c r="Q201" i="2"/>
  <c r="P201" i="2"/>
  <c r="O201" i="2"/>
  <c r="R200" i="2"/>
  <c r="Q200" i="2"/>
  <c r="P200" i="2"/>
  <c r="O200" i="2"/>
  <c r="L201" i="2"/>
  <c r="L200" i="2"/>
  <c r="J201" i="2"/>
  <c r="J200" i="2"/>
  <c r="R199" i="2"/>
  <c r="Q199" i="2"/>
  <c r="P199" i="2"/>
  <c r="O199" i="2"/>
  <c r="R198" i="2"/>
  <c r="Q198" i="2"/>
  <c r="P198" i="2"/>
  <c r="O198" i="2"/>
  <c r="L199" i="2"/>
  <c r="L198" i="2"/>
  <c r="J199" i="2"/>
  <c r="J198" i="2"/>
  <c r="R197" i="2"/>
  <c r="Q197" i="2"/>
  <c r="P197" i="2"/>
  <c r="O197" i="2"/>
  <c r="R196" i="2"/>
  <c r="Q196" i="2"/>
  <c r="P196" i="2"/>
  <c r="O196" i="2"/>
  <c r="L197" i="2"/>
  <c r="L196" i="2"/>
  <c r="J197" i="2"/>
  <c r="J196" i="2"/>
  <c r="R195" i="2"/>
  <c r="Q195" i="2"/>
  <c r="P195" i="2"/>
  <c r="O195" i="2"/>
  <c r="R194" i="2"/>
  <c r="Q194" i="2"/>
  <c r="P194" i="2"/>
  <c r="O194" i="2"/>
  <c r="L195" i="2"/>
  <c r="L194" i="2"/>
  <c r="J195" i="2"/>
  <c r="J194" i="2"/>
  <c r="R193" i="2"/>
  <c r="Q193" i="2"/>
  <c r="P193" i="2"/>
  <c r="O193" i="2"/>
  <c r="R192" i="2"/>
  <c r="Q192" i="2"/>
  <c r="P192" i="2"/>
  <c r="O192" i="2"/>
  <c r="L193" i="2"/>
  <c r="L192" i="2"/>
  <c r="J193" i="2"/>
  <c r="J192" i="2"/>
  <c r="R191" i="2"/>
  <c r="Q191" i="2"/>
  <c r="P191" i="2"/>
  <c r="O191" i="2"/>
  <c r="R190" i="2"/>
  <c r="Q190" i="2"/>
  <c r="P190" i="2"/>
  <c r="O190" i="2"/>
  <c r="L191" i="2"/>
  <c r="L190" i="2"/>
  <c r="J191" i="2"/>
  <c r="J190" i="2"/>
  <c r="R189" i="2"/>
  <c r="Q189" i="2"/>
  <c r="P189" i="2"/>
  <c r="O189" i="2"/>
  <c r="R188" i="2"/>
  <c r="Q188" i="2"/>
  <c r="P188" i="2"/>
  <c r="O188" i="2"/>
  <c r="L189" i="2"/>
  <c r="L188" i="2"/>
  <c r="J189" i="2"/>
  <c r="J188" i="2"/>
  <c r="R187" i="2"/>
  <c r="Q187" i="2"/>
  <c r="P187" i="2"/>
  <c r="O187" i="2"/>
  <c r="R186" i="2"/>
  <c r="Q186" i="2"/>
  <c r="P186" i="2"/>
  <c r="O186" i="2"/>
  <c r="L187" i="2"/>
  <c r="L186" i="2"/>
  <c r="J187" i="2"/>
  <c r="J186" i="2"/>
  <c r="R185" i="2"/>
  <c r="Q185" i="2"/>
  <c r="P185" i="2"/>
  <c r="O185" i="2"/>
  <c r="L185" i="2"/>
  <c r="J185" i="2"/>
  <c r="L184" i="2"/>
  <c r="J184" i="2"/>
  <c r="R184" i="2"/>
  <c r="P184" i="2"/>
  <c r="O184" i="2"/>
  <c r="Q184" i="2"/>
  <c r="K8" i="1"/>
  <c r="L8" i="1"/>
  <c r="M8" i="1"/>
  <c r="K6" i="1"/>
  <c r="L6" i="1"/>
  <c r="M6" i="1"/>
  <c r="M206" i="1"/>
  <c r="L206" i="1"/>
  <c r="K206" i="1"/>
  <c r="M204" i="1"/>
  <c r="L204" i="1"/>
  <c r="K204" i="1"/>
  <c r="M202" i="1"/>
  <c r="L202" i="1"/>
  <c r="K202" i="1"/>
  <c r="M200" i="1"/>
  <c r="L200" i="1"/>
  <c r="K200" i="1"/>
  <c r="M198" i="1"/>
  <c r="L198" i="1"/>
  <c r="K198" i="1"/>
  <c r="M196" i="1"/>
  <c r="L196" i="1"/>
  <c r="K196" i="1"/>
  <c r="M194" i="1"/>
  <c r="L194" i="1"/>
  <c r="K194" i="1"/>
  <c r="M192" i="1"/>
  <c r="L192" i="1"/>
  <c r="K192" i="1"/>
  <c r="M190" i="1"/>
  <c r="L190" i="1"/>
  <c r="K190" i="1"/>
  <c r="M188" i="1"/>
  <c r="L188" i="1"/>
  <c r="K188" i="1"/>
  <c r="M186" i="1"/>
  <c r="L186" i="1"/>
  <c r="K186" i="1"/>
  <c r="M184" i="1"/>
  <c r="L184" i="1"/>
  <c r="K184" i="1"/>
  <c r="O211" i="4" l="1"/>
  <c r="N211" i="4"/>
  <c r="M211" i="4"/>
  <c r="L211" i="4"/>
  <c r="K211" i="4"/>
  <c r="J211" i="4"/>
  <c r="O210" i="4"/>
  <c r="N210" i="4"/>
  <c r="M210" i="4"/>
  <c r="L210" i="4"/>
  <c r="K210" i="4"/>
  <c r="J210" i="4"/>
  <c r="O209" i="4"/>
  <c r="N209" i="4"/>
  <c r="M209" i="4"/>
  <c r="L209" i="4"/>
  <c r="K209" i="4"/>
  <c r="J209" i="4"/>
  <c r="O208" i="4"/>
  <c r="N208" i="4"/>
  <c r="M208" i="4"/>
  <c r="L208" i="4"/>
  <c r="K208" i="4"/>
  <c r="J208" i="4"/>
  <c r="O207" i="4"/>
  <c r="N207" i="4"/>
  <c r="M207" i="4"/>
  <c r="L207" i="4"/>
  <c r="K207" i="4"/>
  <c r="J207" i="4"/>
  <c r="O206" i="4"/>
  <c r="N206" i="4"/>
  <c r="M206" i="4"/>
  <c r="L206" i="4"/>
  <c r="K206" i="4"/>
  <c r="J206" i="4"/>
  <c r="O205" i="4"/>
  <c r="N205" i="4"/>
  <c r="M205" i="4"/>
  <c r="L205" i="4"/>
  <c r="K205" i="4"/>
  <c r="J205" i="4"/>
  <c r="O204" i="4"/>
  <c r="N204" i="4"/>
  <c r="M204" i="4"/>
  <c r="L204" i="4"/>
  <c r="K204" i="4"/>
  <c r="J204" i="4"/>
  <c r="O203" i="4"/>
  <c r="N203" i="4"/>
  <c r="M203" i="4"/>
  <c r="L203" i="4"/>
  <c r="K203" i="4"/>
  <c r="J203" i="4"/>
  <c r="O202" i="4"/>
  <c r="N202" i="4"/>
  <c r="M202" i="4"/>
  <c r="L202" i="4"/>
  <c r="K202" i="4"/>
  <c r="J202" i="4"/>
  <c r="O201" i="4"/>
  <c r="N201" i="4"/>
  <c r="M201" i="4"/>
  <c r="L201" i="4"/>
  <c r="K201" i="4"/>
  <c r="J201" i="4"/>
  <c r="O200" i="4"/>
  <c r="N200" i="4"/>
  <c r="M200" i="4"/>
  <c r="L200" i="4"/>
  <c r="K200" i="4"/>
  <c r="J200" i="4"/>
  <c r="O199" i="4"/>
  <c r="N199" i="4"/>
  <c r="M199" i="4"/>
  <c r="L199" i="4"/>
  <c r="K199" i="4"/>
  <c r="J199" i="4"/>
  <c r="O198" i="4"/>
  <c r="N198" i="4"/>
  <c r="M198" i="4"/>
  <c r="L198" i="4"/>
  <c r="K198" i="4"/>
  <c r="J198" i="4"/>
  <c r="O197" i="4"/>
  <c r="N197" i="4"/>
  <c r="M197" i="4"/>
  <c r="L197" i="4"/>
  <c r="K197" i="4"/>
  <c r="J197" i="4"/>
  <c r="O196" i="4"/>
  <c r="N196" i="4"/>
  <c r="M196" i="4"/>
  <c r="L196" i="4"/>
  <c r="K196" i="4"/>
  <c r="J196" i="4"/>
  <c r="O195" i="4"/>
  <c r="N195" i="4"/>
  <c r="M195" i="4"/>
  <c r="L195" i="4"/>
  <c r="K195" i="4"/>
  <c r="J195" i="4"/>
  <c r="O194" i="4"/>
  <c r="N194" i="4"/>
  <c r="M194" i="4"/>
  <c r="L194" i="4"/>
  <c r="K194" i="4"/>
  <c r="J194" i="4"/>
  <c r="O193" i="4"/>
  <c r="N193" i="4"/>
  <c r="M193" i="4"/>
  <c r="L193" i="4"/>
  <c r="K193" i="4"/>
  <c r="J193" i="4"/>
  <c r="O192" i="4"/>
  <c r="N192" i="4"/>
  <c r="M192" i="4"/>
  <c r="L192" i="4"/>
  <c r="K192" i="4"/>
  <c r="J192" i="4"/>
  <c r="O191" i="4"/>
  <c r="N191" i="4"/>
  <c r="M191" i="4"/>
  <c r="L191" i="4"/>
  <c r="K191" i="4"/>
  <c r="J191" i="4"/>
  <c r="O190" i="4"/>
  <c r="N190" i="4"/>
  <c r="M190" i="4"/>
  <c r="L190" i="4"/>
  <c r="K190" i="4"/>
  <c r="J190" i="4"/>
  <c r="O189" i="4"/>
  <c r="N189" i="4"/>
  <c r="M189" i="4"/>
  <c r="L189" i="4"/>
  <c r="K189" i="4"/>
  <c r="J189" i="4"/>
  <c r="O188" i="4"/>
  <c r="N188" i="4"/>
  <c r="M188" i="4"/>
  <c r="L188" i="4"/>
  <c r="K188" i="4"/>
  <c r="J188" i="4"/>
  <c r="O212" i="3"/>
  <c r="N212" i="3"/>
  <c r="M212" i="3"/>
  <c r="L212" i="3"/>
  <c r="K212" i="3"/>
  <c r="J212" i="3"/>
  <c r="O211" i="3"/>
  <c r="N211" i="3"/>
  <c r="M211" i="3"/>
  <c r="L211" i="3"/>
  <c r="K211" i="3"/>
  <c r="J211" i="3"/>
  <c r="O210" i="3"/>
  <c r="N210" i="3"/>
  <c r="M210" i="3"/>
  <c r="L210" i="3"/>
  <c r="K210" i="3"/>
  <c r="J210" i="3"/>
  <c r="O209" i="3"/>
  <c r="N209" i="3"/>
  <c r="M209" i="3"/>
  <c r="L209" i="3"/>
  <c r="K209" i="3"/>
  <c r="J209" i="3"/>
  <c r="O208" i="3"/>
  <c r="N208" i="3"/>
  <c r="M208" i="3"/>
  <c r="L208" i="3"/>
  <c r="K208" i="3"/>
  <c r="J208" i="3"/>
  <c r="O207" i="3"/>
  <c r="N207" i="3"/>
  <c r="M207" i="3"/>
  <c r="L207" i="3"/>
  <c r="K207" i="3"/>
  <c r="J207" i="3"/>
  <c r="O206" i="3"/>
  <c r="N206" i="3"/>
  <c r="M206" i="3"/>
  <c r="L206" i="3"/>
  <c r="K206" i="3"/>
  <c r="J206" i="3"/>
  <c r="O205" i="3"/>
  <c r="N205" i="3"/>
  <c r="M205" i="3"/>
  <c r="L205" i="3"/>
  <c r="K205" i="3"/>
  <c r="J205" i="3"/>
  <c r="J213" i="3"/>
  <c r="K213" i="3"/>
  <c r="L213" i="3"/>
  <c r="M213" i="3"/>
  <c r="N213" i="3"/>
  <c r="O213" i="3"/>
  <c r="J214" i="3"/>
  <c r="K214" i="3"/>
  <c r="L214" i="3"/>
  <c r="M214" i="3"/>
  <c r="N214" i="3"/>
  <c r="O214" i="3"/>
  <c r="O204" i="3"/>
  <c r="N204" i="3"/>
  <c r="M204" i="3"/>
  <c r="L204" i="3"/>
  <c r="K204" i="3"/>
  <c r="J204" i="3"/>
  <c r="O203" i="3"/>
  <c r="N203" i="3"/>
  <c r="M203" i="3"/>
  <c r="L203" i="3"/>
  <c r="K203" i="3"/>
  <c r="J203" i="3"/>
  <c r="O202" i="3"/>
  <c r="N202" i="3"/>
  <c r="M202" i="3"/>
  <c r="L202" i="3"/>
  <c r="K202" i="3"/>
  <c r="J202" i="3"/>
  <c r="O201" i="3"/>
  <c r="N201" i="3"/>
  <c r="M201" i="3"/>
  <c r="L201" i="3"/>
  <c r="K201" i="3"/>
  <c r="J201" i="3"/>
  <c r="O200" i="3"/>
  <c r="N200" i="3"/>
  <c r="M200" i="3"/>
  <c r="L200" i="3"/>
  <c r="K200" i="3"/>
  <c r="J200" i="3"/>
  <c r="O199" i="3"/>
  <c r="N199" i="3"/>
  <c r="M199" i="3"/>
  <c r="L199" i="3"/>
  <c r="K199" i="3"/>
  <c r="J199" i="3"/>
  <c r="O198" i="3"/>
  <c r="N198" i="3"/>
  <c r="M198" i="3"/>
  <c r="L198" i="3"/>
  <c r="K198" i="3"/>
  <c r="J198" i="3"/>
  <c r="O197" i="3"/>
  <c r="N197" i="3"/>
  <c r="M197" i="3"/>
  <c r="L197" i="3"/>
  <c r="K197" i="3"/>
  <c r="J197" i="3"/>
  <c r="O196" i="3"/>
  <c r="N196" i="3"/>
  <c r="M196" i="3"/>
  <c r="L196" i="3"/>
  <c r="K196" i="3"/>
  <c r="J196" i="3"/>
  <c r="O195" i="3"/>
  <c r="N195" i="3"/>
  <c r="M195" i="3"/>
  <c r="L195" i="3"/>
  <c r="K195" i="3"/>
  <c r="J195" i="3"/>
  <c r="O194" i="3"/>
  <c r="N194" i="3"/>
  <c r="M194" i="3"/>
  <c r="L194" i="3"/>
  <c r="K194" i="3"/>
  <c r="J194" i="3"/>
  <c r="O193" i="3"/>
  <c r="N193" i="3"/>
  <c r="M193" i="3"/>
  <c r="L193" i="3"/>
  <c r="K193" i="3"/>
  <c r="J193" i="3"/>
  <c r="O192" i="3"/>
  <c r="N192" i="3"/>
  <c r="M192" i="3"/>
  <c r="L192" i="3"/>
  <c r="K192" i="3"/>
  <c r="J192" i="3"/>
  <c r="O191" i="3"/>
  <c r="N191" i="3"/>
  <c r="M191" i="3"/>
  <c r="L191" i="3"/>
  <c r="K191" i="3"/>
  <c r="J191" i="3"/>
  <c r="O190" i="3"/>
  <c r="N190" i="3"/>
  <c r="M190" i="3"/>
  <c r="L190" i="3"/>
  <c r="K190" i="3"/>
  <c r="J190" i="3"/>
  <c r="O189" i="3"/>
  <c r="N189" i="3"/>
  <c r="M189" i="3"/>
  <c r="L189" i="3"/>
  <c r="K189" i="3"/>
  <c r="J189" i="3"/>
  <c r="K231" i="2" l="1"/>
  <c r="L231" i="2"/>
  <c r="M231" i="2"/>
  <c r="N231" i="2"/>
  <c r="O231" i="2"/>
  <c r="P231" i="2"/>
  <c r="Q231" i="2"/>
  <c r="R231" i="2"/>
  <c r="S231" i="2"/>
  <c r="K232" i="2"/>
  <c r="L232" i="2"/>
  <c r="M232" i="2"/>
  <c r="N232" i="2"/>
  <c r="O232" i="2"/>
  <c r="P232" i="2"/>
  <c r="Q232" i="2"/>
  <c r="R232" i="2"/>
  <c r="S232" i="2"/>
  <c r="J232" i="2"/>
  <c r="J231" i="2"/>
  <c r="K208" i="2"/>
  <c r="L208" i="2"/>
  <c r="M208" i="2"/>
  <c r="N208" i="2"/>
  <c r="O208" i="2"/>
  <c r="P208" i="2"/>
  <c r="Q208" i="2"/>
  <c r="R208" i="2"/>
  <c r="S208" i="2"/>
  <c r="K209" i="2"/>
  <c r="L209" i="2"/>
  <c r="M209" i="2"/>
  <c r="N209" i="2"/>
  <c r="O209" i="2"/>
  <c r="P209" i="2"/>
  <c r="Q209" i="2"/>
  <c r="R209" i="2"/>
  <c r="S209" i="2"/>
  <c r="J209" i="2"/>
  <c r="J208" i="2"/>
  <c r="K166" i="2"/>
  <c r="K167" i="2" s="1"/>
  <c r="L166" i="2"/>
  <c r="L167" i="2" s="1"/>
  <c r="M166" i="2"/>
  <c r="M167" i="2" s="1"/>
  <c r="N166" i="2"/>
  <c r="N167" i="2" s="1"/>
  <c r="O166" i="2"/>
  <c r="P166" i="2"/>
  <c r="P167" i="2" s="1"/>
  <c r="Q166" i="2"/>
  <c r="Q167" i="2" s="1"/>
  <c r="R166" i="2"/>
  <c r="R167" i="2" s="1"/>
  <c r="S166" i="2"/>
  <c r="O167" i="2"/>
  <c r="S167" i="2"/>
  <c r="J166" i="2"/>
  <c r="J167" i="2" s="1"/>
  <c r="K157" i="2"/>
  <c r="K158" i="2" s="1"/>
  <c r="L157" i="2"/>
  <c r="M157" i="2"/>
  <c r="M158" i="2" s="1"/>
  <c r="N157" i="2"/>
  <c r="N158" i="2" s="1"/>
  <c r="O157" i="2"/>
  <c r="O158" i="2" s="1"/>
  <c r="P157" i="2"/>
  <c r="P158" i="2" s="1"/>
  <c r="Q157" i="2"/>
  <c r="Q158" i="2" s="1"/>
  <c r="R157" i="2"/>
  <c r="R158" i="2" s="1"/>
  <c r="S157" i="2"/>
  <c r="S158" i="2" s="1"/>
  <c r="L158" i="2"/>
  <c r="J157" i="2"/>
  <c r="J158" i="2" s="1"/>
  <c r="S134" i="2"/>
  <c r="S135" i="2" s="1"/>
  <c r="R134" i="2"/>
  <c r="R135" i="2" s="1"/>
  <c r="Q134" i="2"/>
  <c r="Q135" i="2" s="1"/>
  <c r="P134" i="2"/>
  <c r="P135" i="2" s="1"/>
  <c r="O134" i="2"/>
  <c r="O135" i="2" s="1"/>
  <c r="N134" i="2"/>
  <c r="N135" i="2" s="1"/>
  <c r="M134" i="2"/>
  <c r="M135" i="2" s="1"/>
  <c r="L134" i="2"/>
  <c r="L135" i="2" s="1"/>
  <c r="K134" i="2"/>
  <c r="K135" i="2" s="1"/>
  <c r="J134" i="2"/>
  <c r="J135" i="2" s="1"/>
  <c r="S125" i="2"/>
  <c r="S126" i="2" s="1"/>
  <c r="R125" i="2"/>
  <c r="R126" i="2" s="1"/>
  <c r="Q125" i="2"/>
  <c r="Q126" i="2" s="1"/>
  <c r="P125" i="2"/>
  <c r="P126" i="2" s="1"/>
  <c r="O125" i="2"/>
  <c r="O126" i="2" s="1"/>
  <c r="N125" i="2"/>
  <c r="N126" i="2" s="1"/>
  <c r="M125" i="2"/>
  <c r="M126" i="2" s="1"/>
  <c r="L125" i="2"/>
  <c r="L126" i="2" s="1"/>
  <c r="K125" i="2"/>
  <c r="K126" i="2" s="1"/>
  <c r="J125" i="2"/>
  <c r="J126" i="2" s="1"/>
  <c r="S116" i="2"/>
  <c r="S117" i="2" s="1"/>
  <c r="R116" i="2"/>
  <c r="R117" i="2" s="1"/>
  <c r="Q116" i="2"/>
  <c r="Q117" i="2" s="1"/>
  <c r="P116" i="2"/>
  <c r="P117" i="2" s="1"/>
  <c r="O116" i="2"/>
  <c r="O117" i="2" s="1"/>
  <c r="N116" i="2"/>
  <c r="N117" i="2" s="1"/>
  <c r="M116" i="2"/>
  <c r="M117" i="2" s="1"/>
  <c r="L116" i="2"/>
  <c r="L117" i="2" s="1"/>
  <c r="K116" i="2"/>
  <c r="K117" i="2" s="1"/>
  <c r="J116" i="2"/>
  <c r="J117" i="2" s="1"/>
  <c r="K107" i="2"/>
  <c r="K108" i="2" s="1"/>
  <c r="L107" i="2"/>
  <c r="L108" i="2" s="1"/>
  <c r="M107" i="2"/>
  <c r="M108" i="2" s="1"/>
  <c r="N107" i="2"/>
  <c r="N108" i="2" s="1"/>
  <c r="O107" i="2"/>
  <c r="O108" i="2" s="1"/>
  <c r="P107" i="2"/>
  <c r="P108" i="2" s="1"/>
  <c r="Q107" i="2"/>
  <c r="Q108" i="2" s="1"/>
  <c r="R107" i="2"/>
  <c r="R108" i="2" s="1"/>
  <c r="S107" i="2"/>
  <c r="S108" i="2" s="1"/>
  <c r="J107" i="2"/>
  <c r="J108" i="2" s="1"/>
  <c r="S96" i="2"/>
  <c r="S97" i="2" s="1"/>
  <c r="R96" i="2"/>
  <c r="R97" i="2" s="1"/>
  <c r="Q96" i="2"/>
  <c r="Q97" i="2" s="1"/>
  <c r="P96" i="2"/>
  <c r="P97" i="2" s="1"/>
  <c r="O96" i="2"/>
  <c r="O97" i="2" s="1"/>
  <c r="N96" i="2"/>
  <c r="N97" i="2" s="1"/>
  <c r="M96" i="2"/>
  <c r="M97" i="2" s="1"/>
  <c r="L96" i="2"/>
  <c r="L97" i="2" s="1"/>
  <c r="K96" i="2"/>
  <c r="K97" i="2" s="1"/>
  <c r="J96" i="2"/>
  <c r="J97" i="2" s="1"/>
  <c r="S87" i="2"/>
  <c r="S88" i="2" s="1"/>
  <c r="R87" i="2"/>
  <c r="R88" i="2" s="1"/>
  <c r="Q87" i="2"/>
  <c r="Q88" i="2" s="1"/>
  <c r="P87" i="2"/>
  <c r="P88" i="2" s="1"/>
  <c r="O87" i="2"/>
  <c r="O88" i="2" s="1"/>
  <c r="N87" i="2"/>
  <c r="N88" i="2" s="1"/>
  <c r="M87" i="2"/>
  <c r="M88" i="2" s="1"/>
  <c r="L87" i="2"/>
  <c r="L88" i="2" s="1"/>
  <c r="K87" i="2"/>
  <c r="K88" i="2" s="1"/>
  <c r="J87" i="2"/>
  <c r="J88" i="2" s="1"/>
  <c r="S78" i="2"/>
  <c r="S79" i="2" s="1"/>
  <c r="R78" i="2"/>
  <c r="R79" i="2" s="1"/>
  <c r="Q78" i="2"/>
  <c r="Q79" i="2" s="1"/>
  <c r="P78" i="2"/>
  <c r="P79" i="2" s="1"/>
  <c r="O78" i="2"/>
  <c r="O79" i="2" s="1"/>
  <c r="N78" i="2"/>
  <c r="N79" i="2" s="1"/>
  <c r="M78" i="2"/>
  <c r="M79" i="2" s="1"/>
  <c r="L78" i="2"/>
  <c r="L79" i="2" s="1"/>
  <c r="K78" i="2"/>
  <c r="K79" i="2" s="1"/>
  <c r="J78" i="2"/>
  <c r="J79" i="2" s="1"/>
  <c r="K69" i="2"/>
  <c r="K70" i="2" s="1"/>
  <c r="L69" i="2"/>
  <c r="L70" i="2" s="1"/>
  <c r="M69" i="2"/>
  <c r="M70" i="2" s="1"/>
  <c r="N69" i="2"/>
  <c r="N70" i="2" s="1"/>
  <c r="O69" i="2"/>
  <c r="O70" i="2" s="1"/>
  <c r="P69" i="2"/>
  <c r="P70" i="2" s="1"/>
  <c r="Q69" i="2"/>
  <c r="Q70" i="2" s="1"/>
  <c r="R69" i="2"/>
  <c r="R70" i="2" s="1"/>
  <c r="S69" i="2"/>
  <c r="S70" i="2" s="1"/>
  <c r="J69" i="2"/>
  <c r="J70" i="2" s="1"/>
  <c r="K60" i="2"/>
  <c r="K61" i="2" s="1"/>
  <c r="L60" i="2"/>
  <c r="M60" i="2"/>
  <c r="M61" i="2" s="1"/>
  <c r="N60" i="2"/>
  <c r="N61" i="2" s="1"/>
  <c r="O60" i="2"/>
  <c r="O61" i="2" s="1"/>
  <c r="P60" i="2"/>
  <c r="P61" i="2" s="1"/>
  <c r="Q60" i="2"/>
  <c r="Q61" i="2" s="1"/>
  <c r="R60" i="2"/>
  <c r="R61" i="2" s="1"/>
  <c r="S60" i="2"/>
  <c r="S61" i="2" s="1"/>
  <c r="L61" i="2"/>
  <c r="J60" i="2"/>
  <c r="J61" i="2" s="1"/>
  <c r="K51" i="2"/>
  <c r="K52" i="2" s="1"/>
  <c r="L51" i="2"/>
  <c r="M51" i="2"/>
  <c r="M52" i="2" s="1"/>
  <c r="N51" i="2"/>
  <c r="N52" i="2" s="1"/>
  <c r="O51" i="2"/>
  <c r="O52" i="2" s="1"/>
  <c r="P51" i="2"/>
  <c r="P52" i="2" s="1"/>
  <c r="Q51" i="2"/>
  <c r="Q52" i="2" s="1"/>
  <c r="R51" i="2"/>
  <c r="R52" i="2" s="1"/>
  <c r="S51" i="2"/>
  <c r="S52" i="2" s="1"/>
  <c r="L52" i="2"/>
  <c r="J51" i="2"/>
  <c r="J52" i="2" s="1"/>
  <c r="S38" i="2"/>
  <c r="S39" i="2" s="1"/>
  <c r="K38" i="2"/>
  <c r="K39" i="2" s="1"/>
  <c r="L38" i="2"/>
  <c r="L39" i="2" s="1"/>
  <c r="M38" i="2"/>
  <c r="M39" i="2" s="1"/>
  <c r="N38" i="2"/>
  <c r="N39" i="2" s="1"/>
  <c r="O38" i="2"/>
  <c r="P38" i="2"/>
  <c r="Q38" i="2"/>
  <c r="Q39" i="2" s="1"/>
  <c r="R38" i="2"/>
  <c r="R39" i="2" s="1"/>
  <c r="O39" i="2"/>
  <c r="P39" i="2"/>
  <c r="J38" i="2"/>
  <c r="J39" i="2" s="1"/>
  <c r="U96" i="1"/>
  <c r="U97" i="1" s="1"/>
  <c r="T96" i="1"/>
  <c r="T97" i="1" s="1"/>
  <c r="S96" i="1"/>
  <c r="S97" i="1" s="1"/>
  <c r="R96" i="1"/>
  <c r="R97" i="1" s="1"/>
  <c r="Q96" i="1"/>
  <c r="Q97" i="1" s="1"/>
  <c r="P96" i="1"/>
  <c r="P97" i="1" s="1"/>
  <c r="O96" i="1"/>
  <c r="O97" i="1" s="1"/>
  <c r="N96" i="1"/>
  <c r="N97" i="1" s="1"/>
  <c r="M96" i="1"/>
  <c r="M97" i="1" s="1"/>
  <c r="L96" i="1"/>
  <c r="L97" i="1" s="1"/>
  <c r="K96" i="1"/>
  <c r="K97" i="1" s="1"/>
  <c r="J96" i="1"/>
  <c r="J97" i="1" s="1"/>
  <c r="U87" i="1"/>
  <c r="U88" i="1" s="1"/>
  <c r="T87" i="1"/>
  <c r="T88" i="1" s="1"/>
  <c r="S87" i="1"/>
  <c r="S88" i="1" s="1"/>
  <c r="R87" i="1"/>
  <c r="R88" i="1" s="1"/>
  <c r="Q87" i="1"/>
  <c r="Q88" i="1" s="1"/>
  <c r="P87" i="1"/>
  <c r="P88" i="1" s="1"/>
  <c r="O87" i="1"/>
  <c r="O88" i="1" s="1"/>
  <c r="N87" i="1"/>
  <c r="N88" i="1" s="1"/>
  <c r="M87" i="1"/>
  <c r="M88" i="1" s="1"/>
  <c r="L87" i="1"/>
  <c r="L88" i="1" s="1"/>
  <c r="K87" i="1"/>
  <c r="K88" i="1" s="1"/>
  <c r="J87" i="1"/>
  <c r="J88" i="1" s="1"/>
  <c r="U78" i="1"/>
  <c r="U79" i="1" s="1"/>
  <c r="T78" i="1"/>
  <c r="T79" i="1" s="1"/>
  <c r="S78" i="1"/>
  <c r="S79" i="1" s="1"/>
  <c r="R78" i="1"/>
  <c r="R79" i="1" s="1"/>
  <c r="Q78" i="1"/>
  <c r="Q79" i="1" s="1"/>
  <c r="P78" i="1"/>
  <c r="P79" i="1" s="1"/>
  <c r="O78" i="1"/>
  <c r="O79" i="1" s="1"/>
  <c r="N78" i="1"/>
  <c r="N79" i="1" s="1"/>
  <c r="M78" i="1"/>
  <c r="M79" i="1" s="1"/>
  <c r="L78" i="1"/>
  <c r="L79" i="1" s="1"/>
  <c r="K78" i="1"/>
  <c r="K79" i="1" s="1"/>
  <c r="J78" i="1"/>
  <c r="J79" i="1" s="1"/>
  <c r="K69" i="1" l="1"/>
  <c r="K70" i="1" s="1"/>
  <c r="L69" i="1"/>
  <c r="L70" i="1" s="1"/>
  <c r="M69" i="1"/>
  <c r="M70" i="1" s="1"/>
  <c r="N69" i="1"/>
  <c r="N70" i="1" s="1"/>
  <c r="O69" i="1"/>
  <c r="P69" i="1"/>
  <c r="P70" i="1" s="1"/>
  <c r="Q69" i="1"/>
  <c r="Q70" i="1" s="1"/>
  <c r="R69" i="1"/>
  <c r="R70" i="1" s="1"/>
  <c r="S69" i="1"/>
  <c r="T69" i="1"/>
  <c r="T70" i="1" s="1"/>
  <c r="U69" i="1"/>
  <c r="U70" i="1" s="1"/>
  <c r="O70" i="1"/>
  <c r="S70" i="1"/>
  <c r="J69" i="1"/>
  <c r="K60" i="1"/>
  <c r="K61" i="1" s="1"/>
  <c r="L60" i="1"/>
  <c r="L61" i="1" s="1"/>
  <c r="M60" i="1"/>
  <c r="M61" i="1" s="1"/>
  <c r="N60" i="1"/>
  <c r="N61" i="1" s="1"/>
  <c r="O60" i="1"/>
  <c r="O61" i="1" s="1"/>
  <c r="P60" i="1"/>
  <c r="P61" i="1" s="1"/>
  <c r="Q60" i="1"/>
  <c r="Q61" i="1" s="1"/>
  <c r="R60" i="1"/>
  <c r="R61" i="1" s="1"/>
  <c r="S60" i="1"/>
  <c r="S61" i="1" s="1"/>
  <c r="T60" i="1"/>
  <c r="T61" i="1" s="1"/>
  <c r="U60" i="1"/>
  <c r="U61" i="1" s="1"/>
  <c r="J60" i="1"/>
  <c r="J61" i="1" s="1"/>
  <c r="K51" i="1"/>
  <c r="K52" i="1" s="1"/>
  <c r="L51" i="1"/>
  <c r="L52" i="1" s="1"/>
  <c r="M51" i="1"/>
  <c r="M52" i="1" s="1"/>
  <c r="N51" i="1"/>
  <c r="N52" i="1" s="1"/>
  <c r="O51" i="1"/>
  <c r="O52" i="1" s="1"/>
  <c r="P51" i="1"/>
  <c r="P52" i="1" s="1"/>
  <c r="Q51" i="1"/>
  <c r="Q52" i="1" s="1"/>
  <c r="R51" i="1"/>
  <c r="R52" i="1" s="1"/>
  <c r="S51" i="1"/>
  <c r="S52" i="1" s="1"/>
  <c r="T51" i="1"/>
  <c r="U51" i="1"/>
  <c r="U52" i="1" s="1"/>
  <c r="T52" i="1"/>
  <c r="J51" i="1"/>
  <c r="K38" i="1"/>
  <c r="K39" i="1" s="1"/>
  <c r="L38" i="1"/>
  <c r="L39" i="1" s="1"/>
  <c r="M38" i="1"/>
  <c r="M39" i="1" s="1"/>
  <c r="N38" i="1"/>
  <c r="N39" i="1" s="1"/>
  <c r="O38" i="1"/>
  <c r="P38" i="1"/>
  <c r="P39" i="1" s="1"/>
  <c r="Q38" i="1"/>
  <c r="Q39" i="1" s="1"/>
  <c r="R38" i="1"/>
  <c r="R39" i="1" s="1"/>
  <c r="S38" i="1"/>
  <c r="T38" i="1"/>
  <c r="T39" i="1" s="1"/>
  <c r="U38" i="1"/>
  <c r="U39" i="1" s="1"/>
  <c r="O39" i="1"/>
  <c r="S39" i="1"/>
  <c r="J38" i="1"/>
  <c r="U23" i="1"/>
  <c r="U24" i="1" s="1"/>
  <c r="T23" i="1"/>
  <c r="T24" i="1" s="1"/>
  <c r="S23" i="1"/>
  <c r="S24" i="1" s="1"/>
  <c r="R23" i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K10" i="1"/>
  <c r="K11" i="1" s="1"/>
  <c r="L10" i="1"/>
  <c r="L11" i="1" s="1"/>
  <c r="M10" i="1"/>
  <c r="M11" i="1" s="1"/>
  <c r="N10" i="1"/>
  <c r="N11" i="1" s="1"/>
  <c r="O10" i="1"/>
  <c r="O11" i="1" s="1"/>
  <c r="P10" i="1"/>
  <c r="P11" i="1" s="1"/>
  <c r="Q10" i="1"/>
  <c r="Q11" i="1" s="1"/>
  <c r="R10" i="1"/>
  <c r="R11" i="1" s="1"/>
  <c r="S10" i="1"/>
  <c r="T10" i="1"/>
  <c r="T11" i="1" s="1"/>
  <c r="U10" i="1"/>
  <c r="U11" i="1" s="1"/>
  <c r="S11" i="1"/>
  <c r="J10" i="1"/>
  <c r="O236" i="4"/>
  <c r="N236" i="4"/>
  <c r="M236" i="4"/>
  <c r="L236" i="4"/>
  <c r="K236" i="4"/>
  <c r="J236" i="4"/>
  <c r="O235" i="4"/>
  <c r="N235" i="4"/>
  <c r="M235" i="4"/>
  <c r="L235" i="4"/>
  <c r="K235" i="4"/>
  <c r="J235" i="4"/>
  <c r="O213" i="4"/>
  <c r="N213" i="4"/>
  <c r="M213" i="4"/>
  <c r="L213" i="4"/>
  <c r="K213" i="4"/>
  <c r="J213" i="4"/>
  <c r="O212" i="4"/>
  <c r="N212" i="4"/>
  <c r="M212" i="4"/>
  <c r="L212" i="4"/>
  <c r="K212" i="4"/>
  <c r="J212" i="4"/>
  <c r="O170" i="4"/>
  <c r="O171" i="4" s="1"/>
  <c r="N170" i="4"/>
  <c r="N171" i="4" s="1"/>
  <c r="M170" i="4"/>
  <c r="M171" i="4" s="1"/>
  <c r="L170" i="4"/>
  <c r="L171" i="4" s="1"/>
  <c r="K170" i="4"/>
  <c r="K171" i="4" s="1"/>
  <c r="J170" i="4"/>
  <c r="J171" i="4" s="1"/>
  <c r="O161" i="4"/>
  <c r="O162" i="4" s="1"/>
  <c r="N161" i="4"/>
  <c r="N162" i="4" s="1"/>
  <c r="M161" i="4"/>
  <c r="M162" i="4" s="1"/>
  <c r="L161" i="4"/>
  <c r="L162" i="4" s="1"/>
  <c r="K161" i="4"/>
  <c r="K162" i="4" s="1"/>
  <c r="J161" i="4"/>
  <c r="J162" i="4" s="1"/>
  <c r="O136" i="4"/>
  <c r="O137" i="4" s="1"/>
  <c r="N136" i="4"/>
  <c r="N137" i="4" s="1"/>
  <c r="M136" i="4"/>
  <c r="M137" i="4" s="1"/>
  <c r="L136" i="4"/>
  <c r="L137" i="4" s="1"/>
  <c r="K136" i="4"/>
  <c r="K137" i="4" s="1"/>
  <c r="J136" i="4"/>
  <c r="J137" i="4" s="1"/>
  <c r="O127" i="4"/>
  <c r="O128" i="4" s="1"/>
  <c r="N127" i="4"/>
  <c r="N128" i="4" s="1"/>
  <c r="M127" i="4"/>
  <c r="M128" i="4" s="1"/>
  <c r="L127" i="4"/>
  <c r="L128" i="4" s="1"/>
  <c r="K127" i="4"/>
  <c r="K128" i="4" s="1"/>
  <c r="J127" i="4"/>
  <c r="J128" i="4" s="1"/>
  <c r="O118" i="4"/>
  <c r="O119" i="4" s="1"/>
  <c r="N118" i="4"/>
  <c r="N119" i="4" s="1"/>
  <c r="M118" i="4"/>
  <c r="M119" i="4" s="1"/>
  <c r="L118" i="4"/>
  <c r="L119" i="4" s="1"/>
  <c r="K118" i="4"/>
  <c r="K119" i="4" s="1"/>
  <c r="J118" i="4"/>
  <c r="J119" i="4" s="1"/>
  <c r="O109" i="4"/>
  <c r="O110" i="4" s="1"/>
  <c r="N109" i="4"/>
  <c r="N110" i="4" s="1"/>
  <c r="M109" i="4"/>
  <c r="M110" i="4" s="1"/>
  <c r="L109" i="4"/>
  <c r="L110" i="4" s="1"/>
  <c r="K109" i="4"/>
  <c r="K110" i="4" s="1"/>
  <c r="J109" i="4"/>
  <c r="J110" i="4" s="1"/>
  <c r="O98" i="4"/>
  <c r="O99" i="4" s="1"/>
  <c r="N98" i="4"/>
  <c r="N99" i="4" s="1"/>
  <c r="M98" i="4"/>
  <c r="M99" i="4" s="1"/>
  <c r="L98" i="4"/>
  <c r="L99" i="4" s="1"/>
  <c r="K98" i="4"/>
  <c r="K99" i="4" s="1"/>
  <c r="J98" i="4"/>
  <c r="J99" i="4" s="1"/>
  <c r="O89" i="4"/>
  <c r="O90" i="4" s="1"/>
  <c r="N89" i="4"/>
  <c r="N90" i="4" s="1"/>
  <c r="M89" i="4"/>
  <c r="M90" i="4" s="1"/>
  <c r="L89" i="4"/>
  <c r="L90" i="4" s="1"/>
  <c r="K89" i="4"/>
  <c r="K90" i="4" s="1"/>
  <c r="J89" i="4"/>
  <c r="J90" i="4" s="1"/>
  <c r="O80" i="4"/>
  <c r="O81" i="4" s="1"/>
  <c r="N80" i="4"/>
  <c r="N81" i="4" s="1"/>
  <c r="M80" i="4"/>
  <c r="M81" i="4" s="1"/>
  <c r="L80" i="4"/>
  <c r="L81" i="4" s="1"/>
  <c r="K80" i="4"/>
  <c r="K81" i="4" s="1"/>
  <c r="J80" i="4"/>
  <c r="J81" i="4" s="1"/>
  <c r="O71" i="4"/>
  <c r="O72" i="4" s="1"/>
  <c r="N71" i="4"/>
  <c r="N72" i="4" s="1"/>
  <c r="M71" i="4"/>
  <c r="M72" i="4" s="1"/>
  <c r="L71" i="4"/>
  <c r="L72" i="4" s="1"/>
  <c r="K71" i="4"/>
  <c r="K72" i="4" s="1"/>
  <c r="J71" i="4"/>
  <c r="J72" i="4" s="1"/>
  <c r="O62" i="4"/>
  <c r="O63" i="4" s="1"/>
  <c r="N62" i="4"/>
  <c r="N63" i="4" s="1"/>
  <c r="M62" i="4"/>
  <c r="M63" i="4" s="1"/>
  <c r="L62" i="4"/>
  <c r="L63" i="4" s="1"/>
  <c r="K62" i="4"/>
  <c r="K63" i="4" s="1"/>
  <c r="J62" i="4"/>
  <c r="J63" i="4" s="1"/>
  <c r="O53" i="4"/>
  <c r="O54" i="4" s="1"/>
  <c r="N53" i="4"/>
  <c r="N54" i="4" s="1"/>
  <c r="M53" i="4"/>
  <c r="M54" i="4" s="1"/>
  <c r="L53" i="4"/>
  <c r="L54" i="4" s="1"/>
  <c r="K53" i="4"/>
  <c r="K54" i="4" s="1"/>
  <c r="J53" i="4"/>
  <c r="J54" i="4" s="1"/>
  <c r="O40" i="4" l="1"/>
  <c r="O41" i="4" s="1"/>
  <c r="N40" i="4"/>
  <c r="N41" i="4" s="1"/>
  <c r="M40" i="4"/>
  <c r="M41" i="4" s="1"/>
  <c r="L40" i="4"/>
  <c r="L41" i="4" s="1"/>
  <c r="K40" i="4"/>
  <c r="K41" i="4" s="1"/>
  <c r="J40" i="4"/>
  <c r="J41" i="4" s="1"/>
  <c r="O25" i="4" l="1"/>
  <c r="O26" i="4" s="1"/>
  <c r="N25" i="4"/>
  <c r="N26" i="4" s="1"/>
  <c r="M25" i="4"/>
  <c r="M26" i="4" s="1"/>
  <c r="L25" i="4"/>
  <c r="L26" i="4" s="1"/>
  <c r="K25" i="4"/>
  <c r="K26" i="4" s="1"/>
  <c r="J25" i="4"/>
  <c r="J26" i="4" s="1"/>
  <c r="K12" i="4"/>
  <c r="K13" i="4" s="1"/>
  <c r="L12" i="4"/>
  <c r="L13" i="4" s="1"/>
  <c r="M12" i="4"/>
  <c r="M13" i="4" s="1"/>
  <c r="N12" i="4"/>
  <c r="N13" i="4" s="1"/>
  <c r="O12" i="4"/>
  <c r="O13" i="4" s="1"/>
  <c r="J12" i="4"/>
  <c r="K236" i="3"/>
  <c r="L236" i="3"/>
  <c r="M236" i="3"/>
  <c r="N236" i="3"/>
  <c r="O236" i="3"/>
  <c r="K237" i="3"/>
  <c r="L237" i="3"/>
  <c r="M237" i="3"/>
  <c r="N237" i="3"/>
  <c r="O237" i="3"/>
  <c r="J237" i="3"/>
  <c r="J236" i="3"/>
  <c r="K171" i="3"/>
  <c r="K172" i="3" s="1"/>
  <c r="L171" i="3"/>
  <c r="M171" i="3"/>
  <c r="M172" i="3" s="1"/>
  <c r="N171" i="3"/>
  <c r="N172" i="3" s="1"/>
  <c r="O171" i="3"/>
  <c r="O172" i="3" s="1"/>
  <c r="L172" i="3"/>
  <c r="J171" i="3"/>
  <c r="K162" i="3"/>
  <c r="K163" i="3" s="1"/>
  <c r="L162" i="3"/>
  <c r="L163" i="3" s="1"/>
  <c r="M162" i="3"/>
  <c r="M163" i="3" s="1"/>
  <c r="N162" i="3"/>
  <c r="N163" i="3" s="1"/>
  <c r="O162" i="3"/>
  <c r="O163" i="3" s="1"/>
  <c r="J162" i="3"/>
  <c r="O144" i="3"/>
  <c r="O145" i="3" s="1"/>
  <c r="N144" i="3"/>
  <c r="N145" i="3" s="1"/>
  <c r="M144" i="3"/>
  <c r="M145" i="3" s="1"/>
  <c r="L144" i="3"/>
  <c r="L145" i="3" s="1"/>
  <c r="K144" i="3"/>
  <c r="K145" i="3" s="1"/>
  <c r="J144" i="3"/>
  <c r="J145" i="3" s="1"/>
  <c r="O135" i="3"/>
  <c r="O136" i="3" s="1"/>
  <c r="N135" i="3"/>
  <c r="N136" i="3" s="1"/>
  <c r="M135" i="3"/>
  <c r="M136" i="3" s="1"/>
  <c r="L135" i="3"/>
  <c r="L136" i="3" s="1"/>
  <c r="K135" i="3"/>
  <c r="K136" i="3" s="1"/>
  <c r="J135" i="3"/>
  <c r="J136" i="3" s="1"/>
  <c r="O126" i="3"/>
  <c r="O127" i="3" s="1"/>
  <c r="N126" i="3"/>
  <c r="N127" i="3" s="1"/>
  <c r="M126" i="3"/>
  <c r="M127" i="3" s="1"/>
  <c r="L126" i="3"/>
  <c r="L127" i="3" s="1"/>
  <c r="K126" i="3"/>
  <c r="K127" i="3" s="1"/>
  <c r="J126" i="3"/>
  <c r="J127" i="3" s="1"/>
  <c r="O117" i="3"/>
  <c r="O118" i="3" s="1"/>
  <c r="N117" i="3"/>
  <c r="N118" i="3" s="1"/>
  <c r="M117" i="3"/>
  <c r="M118" i="3" s="1"/>
  <c r="L117" i="3"/>
  <c r="L118" i="3" s="1"/>
  <c r="K117" i="3"/>
  <c r="K118" i="3" s="1"/>
  <c r="J117" i="3"/>
  <c r="J118" i="3" s="1"/>
  <c r="K108" i="3"/>
  <c r="K109" i="3" s="1"/>
  <c r="L108" i="3"/>
  <c r="M108" i="3"/>
  <c r="M109" i="3" s="1"/>
  <c r="N108" i="3"/>
  <c r="N109" i="3" s="1"/>
  <c r="O108" i="3"/>
  <c r="O109" i="3" s="1"/>
  <c r="L109" i="3"/>
  <c r="J108" i="3"/>
  <c r="O97" i="3"/>
  <c r="O98" i="3" s="1"/>
  <c r="N97" i="3"/>
  <c r="N98" i="3" s="1"/>
  <c r="M97" i="3"/>
  <c r="M98" i="3" s="1"/>
  <c r="L97" i="3"/>
  <c r="L98" i="3" s="1"/>
  <c r="K97" i="3"/>
  <c r="K98" i="3" s="1"/>
  <c r="J97" i="3"/>
  <c r="J98" i="3" s="1"/>
  <c r="O88" i="3"/>
  <c r="O89" i="3" s="1"/>
  <c r="N88" i="3"/>
  <c r="N89" i="3" s="1"/>
  <c r="M88" i="3"/>
  <c r="M89" i="3" s="1"/>
  <c r="L88" i="3"/>
  <c r="L89" i="3" s="1"/>
  <c r="K88" i="3"/>
  <c r="K89" i="3" s="1"/>
  <c r="J88" i="3"/>
  <c r="J89" i="3" s="1"/>
  <c r="O79" i="3"/>
  <c r="O80" i="3" s="1"/>
  <c r="N79" i="3"/>
  <c r="N80" i="3" s="1"/>
  <c r="M79" i="3"/>
  <c r="M80" i="3" s="1"/>
  <c r="L79" i="3"/>
  <c r="L80" i="3" s="1"/>
  <c r="K79" i="3"/>
  <c r="K80" i="3" s="1"/>
  <c r="J79" i="3"/>
  <c r="J80" i="3" s="1"/>
  <c r="K70" i="3"/>
  <c r="K71" i="3" s="1"/>
  <c r="L70" i="3"/>
  <c r="L71" i="3" s="1"/>
  <c r="M70" i="3"/>
  <c r="M71" i="3" s="1"/>
  <c r="N70" i="3"/>
  <c r="N71" i="3" s="1"/>
  <c r="O70" i="3"/>
  <c r="O71" i="3" s="1"/>
  <c r="J70" i="3"/>
  <c r="K61" i="3"/>
  <c r="L61" i="3"/>
  <c r="M61" i="3"/>
  <c r="N61" i="3"/>
  <c r="O61" i="3"/>
  <c r="J61" i="3"/>
  <c r="J62" i="3" s="1"/>
  <c r="K52" i="3"/>
  <c r="K53" i="3" s="1"/>
  <c r="L52" i="3"/>
  <c r="M52" i="3"/>
  <c r="M53" i="3" s="1"/>
  <c r="N52" i="3"/>
  <c r="N53" i="3" s="1"/>
  <c r="O52" i="3"/>
  <c r="O53" i="3" s="1"/>
  <c r="L53" i="3"/>
  <c r="J52" i="3"/>
  <c r="J39" i="3"/>
  <c r="J40" i="3" s="1"/>
  <c r="K39" i="3"/>
  <c r="K40" i="3" s="1"/>
  <c r="L39" i="3"/>
  <c r="M39" i="3"/>
  <c r="N39" i="3"/>
  <c r="N40" i="3" s="1"/>
  <c r="O39" i="3"/>
  <c r="O40" i="3" s="1"/>
  <c r="L40" i="3"/>
  <c r="M40" i="3"/>
  <c r="O36" i="2" l="1"/>
  <c r="O37" i="2" s="1"/>
  <c r="R36" i="2"/>
  <c r="R37" i="2" s="1"/>
  <c r="Q36" i="2"/>
  <c r="Q37" i="2" s="1"/>
  <c r="P36" i="2"/>
  <c r="P37" i="2" s="1"/>
  <c r="L36" i="2"/>
  <c r="L37" i="2" s="1"/>
  <c r="J36" i="2"/>
  <c r="J37" i="2" s="1"/>
  <c r="O34" i="2"/>
  <c r="O35" i="2" s="1"/>
  <c r="P34" i="2"/>
  <c r="P35" i="2" s="1"/>
  <c r="Q34" i="2"/>
  <c r="Q35" i="2" s="1"/>
  <c r="R34" i="2"/>
  <c r="R35" i="2" s="1"/>
  <c r="L34" i="2"/>
  <c r="L35" i="2" s="1"/>
  <c r="J34" i="2"/>
  <c r="J35" i="2" s="1"/>
  <c r="R32" i="2"/>
  <c r="R33" i="2" s="1"/>
  <c r="Q32" i="2"/>
  <c r="Q33" i="2" s="1"/>
  <c r="P32" i="2"/>
  <c r="P33" i="2" s="1"/>
  <c r="O32" i="2"/>
  <c r="O33" i="2" s="1"/>
  <c r="L32" i="2"/>
  <c r="L33" i="2" s="1"/>
  <c r="J32" i="2"/>
  <c r="J33" i="2" s="1"/>
  <c r="M36" i="1"/>
  <c r="L36" i="1"/>
  <c r="K36" i="1"/>
  <c r="M34" i="1"/>
  <c r="L34" i="1"/>
  <c r="K34" i="1"/>
  <c r="M32" i="1"/>
  <c r="L32" i="1"/>
  <c r="K32" i="1"/>
  <c r="O38" i="4"/>
  <c r="O39" i="4" s="1"/>
  <c r="N38" i="4"/>
  <c r="N39" i="4" s="1"/>
  <c r="M38" i="4"/>
  <c r="M39" i="4" s="1"/>
  <c r="L38" i="4"/>
  <c r="L39" i="4" s="1"/>
  <c r="K38" i="4"/>
  <c r="K39" i="4" s="1"/>
  <c r="J38" i="4"/>
  <c r="J39" i="4" s="1"/>
  <c r="O36" i="4"/>
  <c r="O37" i="4" s="1"/>
  <c r="N36" i="4"/>
  <c r="N37" i="4" s="1"/>
  <c r="M36" i="4"/>
  <c r="M37" i="4" s="1"/>
  <c r="L36" i="4"/>
  <c r="L37" i="4" s="1"/>
  <c r="K36" i="4"/>
  <c r="K37" i="4" s="1"/>
  <c r="J36" i="4"/>
  <c r="J37" i="4" s="1"/>
  <c r="O34" i="4"/>
  <c r="O35" i="4" s="1"/>
  <c r="N34" i="4"/>
  <c r="N35" i="4" s="1"/>
  <c r="M34" i="4"/>
  <c r="M35" i="4" s="1"/>
  <c r="L34" i="4"/>
  <c r="L35" i="4" s="1"/>
  <c r="K34" i="4"/>
  <c r="K35" i="4" s="1"/>
  <c r="J34" i="4"/>
  <c r="J35" i="4" s="1"/>
  <c r="O37" i="3" l="1"/>
  <c r="O38" i="3" s="1"/>
  <c r="N37" i="3"/>
  <c r="N38" i="3" s="1"/>
  <c r="M37" i="3"/>
  <c r="M38" i="3" s="1"/>
  <c r="L37" i="3"/>
  <c r="L38" i="3" s="1"/>
  <c r="K37" i="3"/>
  <c r="K38" i="3" s="1"/>
  <c r="J37" i="3"/>
  <c r="J38" i="3" s="1"/>
  <c r="O35" i="3"/>
  <c r="O36" i="3" s="1"/>
  <c r="N35" i="3"/>
  <c r="N36" i="3" s="1"/>
  <c r="M35" i="3"/>
  <c r="M36" i="3" s="1"/>
  <c r="L35" i="3"/>
  <c r="L36" i="3" s="1"/>
  <c r="K35" i="3"/>
  <c r="K36" i="3" s="1"/>
  <c r="J35" i="3"/>
  <c r="J36" i="3" s="1"/>
  <c r="O33" i="3"/>
  <c r="O34" i="3" s="1"/>
  <c r="N33" i="3"/>
  <c r="N34" i="3" s="1"/>
  <c r="M33" i="3"/>
  <c r="M34" i="3" s="1"/>
  <c r="L33" i="3"/>
  <c r="L34" i="3" s="1"/>
  <c r="K33" i="3"/>
  <c r="K34" i="3" s="1"/>
  <c r="J33" i="3"/>
  <c r="J34" i="3" s="1"/>
  <c r="R257" i="2" l="1"/>
  <c r="Q257" i="2"/>
  <c r="P257" i="2"/>
  <c r="O257" i="2"/>
  <c r="L257" i="2"/>
  <c r="J257" i="2"/>
  <c r="L255" i="2"/>
  <c r="R255" i="2"/>
  <c r="Q255" i="2"/>
  <c r="P255" i="2"/>
  <c r="O255" i="2"/>
  <c r="J255" i="2"/>
  <c r="R253" i="2"/>
  <c r="Q253" i="2"/>
  <c r="P253" i="2"/>
  <c r="O253" i="2"/>
  <c r="L253" i="2"/>
  <c r="J253" i="2"/>
  <c r="L251" i="2"/>
  <c r="R251" i="2"/>
  <c r="Q251" i="2"/>
  <c r="P251" i="2"/>
  <c r="O251" i="2"/>
  <c r="J251" i="2"/>
  <c r="L249" i="2"/>
  <c r="R249" i="2"/>
  <c r="Q249" i="2"/>
  <c r="P249" i="2"/>
  <c r="O249" i="2"/>
  <c r="J249" i="2"/>
  <c r="R242" i="2"/>
  <c r="L242" i="2"/>
  <c r="Q242" i="2"/>
  <c r="P242" i="2"/>
  <c r="O242" i="2"/>
  <c r="J242" i="2"/>
  <c r="R240" i="2"/>
  <c r="L240" i="2"/>
  <c r="Q240" i="2"/>
  <c r="P240" i="2"/>
  <c r="O240" i="2"/>
  <c r="J240" i="2"/>
  <c r="R229" i="2"/>
  <c r="L229" i="2"/>
  <c r="Q229" i="2"/>
  <c r="P229" i="2"/>
  <c r="O229" i="2"/>
  <c r="J229" i="2"/>
  <c r="R222" i="2"/>
  <c r="L222" i="2"/>
  <c r="Q222" i="2"/>
  <c r="P222" i="2"/>
  <c r="O222" i="2"/>
  <c r="J222" i="2"/>
  <c r="R215" i="2"/>
  <c r="L215" i="2"/>
  <c r="Q215" i="2"/>
  <c r="P215" i="2"/>
  <c r="O215" i="2"/>
  <c r="J215" i="2"/>
  <c r="L175" i="2"/>
  <c r="L176" i="2" s="1"/>
  <c r="R175" i="2"/>
  <c r="R176" i="2" s="1"/>
  <c r="Q175" i="2"/>
  <c r="Q176" i="2" s="1"/>
  <c r="P175" i="2"/>
  <c r="P176" i="2" s="1"/>
  <c r="O175" i="2"/>
  <c r="O176" i="2" s="1"/>
  <c r="J175" i="2"/>
  <c r="J176" i="2" s="1"/>
  <c r="L164" i="2"/>
  <c r="L165" i="2" s="1"/>
  <c r="R164" i="2"/>
  <c r="R165" i="2" s="1"/>
  <c r="Q164" i="2"/>
  <c r="Q165" i="2" s="1"/>
  <c r="P164" i="2"/>
  <c r="P165" i="2" s="1"/>
  <c r="O164" i="2"/>
  <c r="O165" i="2" s="1"/>
  <c r="J164" i="2"/>
  <c r="J165" i="2" s="1"/>
  <c r="L155" i="2"/>
  <c r="L156" i="2" s="1"/>
  <c r="R155" i="2"/>
  <c r="R156" i="2" s="1"/>
  <c r="Q155" i="2"/>
  <c r="Q156" i="2" s="1"/>
  <c r="P155" i="2"/>
  <c r="P156" i="2" s="1"/>
  <c r="O155" i="2"/>
  <c r="O156" i="2" s="1"/>
  <c r="J155" i="2"/>
  <c r="J156" i="2" s="1"/>
  <c r="L148" i="2"/>
  <c r="L149" i="2" s="1"/>
  <c r="R148" i="2"/>
  <c r="R149" i="2" s="1"/>
  <c r="Q148" i="2"/>
  <c r="Q149" i="2" s="1"/>
  <c r="P148" i="2"/>
  <c r="P149" i="2" s="1"/>
  <c r="O148" i="2"/>
  <c r="O149" i="2" s="1"/>
  <c r="J148" i="2"/>
  <c r="J149" i="2" s="1"/>
  <c r="L141" i="2"/>
  <c r="L142" i="2" s="1"/>
  <c r="R141" i="2"/>
  <c r="R142" i="2" s="1"/>
  <c r="Q141" i="2"/>
  <c r="Q142" i="2" s="1"/>
  <c r="P141" i="2"/>
  <c r="P142" i="2" s="1"/>
  <c r="O141" i="2"/>
  <c r="O142" i="2" s="1"/>
  <c r="J141" i="2"/>
  <c r="J142" i="2" s="1"/>
  <c r="R132" i="2"/>
  <c r="R133" i="2" s="1"/>
  <c r="Q132" i="2"/>
  <c r="Q133" i="2" s="1"/>
  <c r="P132" i="2"/>
  <c r="P133" i="2" s="1"/>
  <c r="O132" i="2"/>
  <c r="O133" i="2" s="1"/>
  <c r="L132" i="2"/>
  <c r="L133" i="2" s="1"/>
  <c r="J132" i="2"/>
  <c r="J133" i="2" s="1"/>
  <c r="R123" i="2"/>
  <c r="R124" i="2" s="1"/>
  <c r="Q123" i="2"/>
  <c r="Q124" i="2" s="1"/>
  <c r="P123" i="2"/>
  <c r="P124" i="2" s="1"/>
  <c r="O123" i="2"/>
  <c r="O124" i="2" s="1"/>
  <c r="L123" i="2"/>
  <c r="L124" i="2" s="1"/>
  <c r="J123" i="2"/>
  <c r="J124" i="2" s="1"/>
  <c r="L114" i="2"/>
  <c r="L115" i="2" s="1"/>
  <c r="R114" i="2"/>
  <c r="R115" i="2" s="1"/>
  <c r="Q114" i="2"/>
  <c r="Q115" i="2" s="1"/>
  <c r="P114" i="2"/>
  <c r="P115" i="2" s="1"/>
  <c r="O114" i="2"/>
  <c r="O115" i="2" s="1"/>
  <c r="J114" i="2"/>
  <c r="J115" i="2" s="1"/>
  <c r="L105" i="2" l="1"/>
  <c r="L106" i="2" s="1"/>
  <c r="R105" i="2"/>
  <c r="R106" i="2" s="1"/>
  <c r="Q105" i="2"/>
  <c r="Q106" i="2" s="1"/>
  <c r="P105" i="2"/>
  <c r="P106" i="2" s="1"/>
  <c r="O105" i="2"/>
  <c r="O106" i="2" s="1"/>
  <c r="J105" i="2"/>
  <c r="J106" i="2" s="1"/>
  <c r="L103" i="2"/>
  <c r="L104" i="2" s="1"/>
  <c r="R103" i="2"/>
  <c r="R104" i="2" s="1"/>
  <c r="Q103" i="2"/>
  <c r="Q104" i="2" s="1"/>
  <c r="P103" i="2"/>
  <c r="P104" i="2" s="1"/>
  <c r="O103" i="2"/>
  <c r="O104" i="2" s="1"/>
  <c r="J103" i="2"/>
  <c r="J104" i="2" s="1"/>
  <c r="L94" i="2"/>
  <c r="L95" i="2" s="1"/>
  <c r="R94" i="2"/>
  <c r="R95" i="2" s="1"/>
  <c r="Q94" i="2"/>
  <c r="Q95" i="2" s="1"/>
  <c r="P94" i="2"/>
  <c r="P95" i="2" s="1"/>
  <c r="O94" i="2"/>
  <c r="O95" i="2" s="1"/>
  <c r="J94" i="2"/>
  <c r="J95" i="2" s="1"/>
  <c r="L85" i="2"/>
  <c r="L86" i="2" s="1"/>
  <c r="R85" i="2"/>
  <c r="R86" i="2" s="1"/>
  <c r="Q85" i="2"/>
  <c r="Q86" i="2" s="1"/>
  <c r="P85" i="2"/>
  <c r="P86" i="2" s="1"/>
  <c r="O85" i="2"/>
  <c r="O86" i="2" s="1"/>
  <c r="J85" i="2"/>
  <c r="J86" i="2" s="1"/>
  <c r="L76" i="2"/>
  <c r="L77" i="2" s="1"/>
  <c r="R76" i="2"/>
  <c r="R77" i="2" s="1"/>
  <c r="Q76" i="2"/>
  <c r="Q77" i="2" s="1"/>
  <c r="P76" i="2"/>
  <c r="P77" i="2" s="1"/>
  <c r="O76" i="2"/>
  <c r="O77" i="2" s="1"/>
  <c r="J76" i="2"/>
  <c r="J77" i="2" s="1"/>
  <c r="L67" i="2"/>
  <c r="L68" i="2" s="1"/>
  <c r="R67" i="2"/>
  <c r="R68" i="2" s="1"/>
  <c r="Q67" i="2"/>
  <c r="Q68" i="2" s="1"/>
  <c r="P67" i="2"/>
  <c r="P68" i="2" s="1"/>
  <c r="O67" i="2"/>
  <c r="O68" i="2" s="1"/>
  <c r="J67" i="2"/>
  <c r="J68" i="2" s="1"/>
  <c r="L58" i="2"/>
  <c r="L59" i="2" s="1"/>
  <c r="R58" i="2"/>
  <c r="R59" i="2" s="1"/>
  <c r="Q58" i="2"/>
  <c r="Q59" i="2" s="1"/>
  <c r="P58" i="2"/>
  <c r="P59" i="2" s="1"/>
  <c r="O58" i="2"/>
  <c r="O59" i="2" s="1"/>
  <c r="J58" i="2"/>
  <c r="J59" i="2" s="1"/>
  <c r="R21" i="2"/>
  <c r="R22" i="2" s="1"/>
  <c r="R49" i="2"/>
  <c r="R50" i="2" s="1"/>
  <c r="L49" i="2"/>
  <c r="L50" i="2" s="1"/>
  <c r="R47" i="2"/>
  <c r="R48" i="2" s="1"/>
  <c r="Q49" i="2"/>
  <c r="Q50" i="2" s="1"/>
  <c r="P49" i="2"/>
  <c r="P50" i="2" s="1"/>
  <c r="O49" i="2"/>
  <c r="O50" i="2" s="1"/>
  <c r="J49" i="2"/>
  <c r="J50" i="2" s="1"/>
  <c r="L47" i="2"/>
  <c r="L48" i="2" s="1"/>
  <c r="Q47" i="2"/>
  <c r="Q48" i="2" s="1"/>
  <c r="P47" i="2"/>
  <c r="P48" i="2" s="1"/>
  <c r="O47" i="2"/>
  <c r="O48" i="2" s="1"/>
  <c r="J47" i="2"/>
  <c r="J48" i="2" s="1"/>
  <c r="L21" i="2"/>
  <c r="L22" i="2" s="1"/>
  <c r="Q21" i="2"/>
  <c r="Q22" i="2" s="1"/>
  <c r="P21" i="2"/>
  <c r="P22" i="2" s="1"/>
  <c r="O21" i="2"/>
  <c r="O22" i="2" s="1"/>
  <c r="J21" i="2"/>
  <c r="J22" i="2" s="1"/>
  <c r="L19" i="2"/>
  <c r="L20" i="2" s="1"/>
  <c r="R19" i="2"/>
  <c r="R20" i="2" s="1"/>
  <c r="Q19" i="2"/>
  <c r="Q20" i="2" s="1"/>
  <c r="P19" i="2"/>
  <c r="P20" i="2" s="1"/>
  <c r="O19" i="2"/>
  <c r="O20" i="2" s="1"/>
  <c r="J19" i="2"/>
  <c r="J20" i="2" s="1"/>
  <c r="R8" i="2"/>
  <c r="R9" i="2" s="1"/>
  <c r="L8" i="2"/>
  <c r="L9" i="2" s="1"/>
  <c r="Q8" i="2"/>
  <c r="Q9" i="2" s="1"/>
  <c r="P8" i="2"/>
  <c r="P9" i="2" s="1"/>
  <c r="O8" i="2"/>
  <c r="O9" i="2" s="1"/>
  <c r="J8" i="2"/>
  <c r="J9" i="2" s="1"/>
  <c r="R6" i="2"/>
  <c r="J6" i="2"/>
  <c r="O6" i="2"/>
  <c r="P6" i="2"/>
  <c r="L6" i="2"/>
  <c r="Q6" i="2"/>
  <c r="M257" i="1"/>
  <c r="L257" i="1"/>
  <c r="K257" i="1"/>
  <c r="M255" i="1"/>
  <c r="L255" i="1"/>
  <c r="K255" i="1"/>
  <c r="M253" i="1"/>
  <c r="L253" i="1"/>
  <c r="K253" i="1"/>
  <c r="M251" i="1"/>
  <c r="L251" i="1"/>
  <c r="K251" i="1"/>
  <c r="M249" i="1"/>
  <c r="L249" i="1"/>
  <c r="K249" i="1"/>
  <c r="M242" i="1"/>
  <c r="L242" i="1"/>
  <c r="K242" i="1"/>
  <c r="M240" i="1"/>
  <c r="L240" i="1"/>
  <c r="K240" i="1"/>
  <c r="M229" i="1"/>
  <c r="L229" i="1"/>
  <c r="K229" i="1"/>
  <c r="M222" i="1"/>
  <c r="L222" i="1"/>
  <c r="K222" i="1"/>
  <c r="M215" i="1"/>
  <c r="L215" i="1"/>
  <c r="K215" i="1"/>
  <c r="M175" i="1"/>
  <c r="L175" i="1"/>
  <c r="K175" i="1"/>
  <c r="M164" i="1"/>
  <c r="L164" i="1"/>
  <c r="K164" i="1"/>
  <c r="M155" i="1"/>
  <c r="L155" i="1"/>
  <c r="K155" i="1"/>
  <c r="M148" i="1"/>
  <c r="L148" i="1"/>
  <c r="K148" i="1"/>
  <c r="M141" i="1"/>
  <c r="L141" i="1"/>
  <c r="K141" i="1"/>
  <c r="M132" i="1"/>
  <c r="L132" i="1"/>
  <c r="K132" i="1"/>
  <c r="M94" i="1"/>
  <c r="L94" i="1"/>
  <c r="K94" i="1"/>
  <c r="M85" i="1"/>
  <c r="L85" i="1"/>
  <c r="K85" i="1"/>
  <c r="M105" i="1"/>
  <c r="L105" i="1"/>
  <c r="K105" i="1"/>
  <c r="M114" i="1"/>
  <c r="L114" i="1"/>
  <c r="K114" i="1"/>
  <c r="M103" i="1"/>
  <c r="L103" i="1"/>
  <c r="K103" i="1"/>
  <c r="M123" i="1"/>
  <c r="L123" i="1"/>
  <c r="K123" i="1"/>
  <c r="M76" i="1"/>
  <c r="L76" i="1"/>
  <c r="K76" i="1"/>
  <c r="M67" i="1"/>
  <c r="L67" i="1"/>
  <c r="K67" i="1"/>
  <c r="M58" i="1"/>
  <c r="L58" i="1"/>
  <c r="K58" i="1"/>
  <c r="M49" i="1"/>
  <c r="L49" i="1"/>
  <c r="K49" i="1"/>
  <c r="J52" i="1"/>
  <c r="M47" i="1"/>
  <c r="L47" i="1"/>
  <c r="K47" i="1"/>
  <c r="M21" i="1"/>
  <c r="L21" i="1"/>
  <c r="K21" i="1"/>
  <c r="M19" i="1"/>
  <c r="L19" i="1"/>
  <c r="K19" i="1"/>
  <c r="O262" i="4" l="1"/>
  <c r="N262" i="4"/>
  <c r="M262" i="4"/>
  <c r="L262" i="4"/>
  <c r="K262" i="4"/>
  <c r="J262" i="4"/>
  <c r="O261" i="4"/>
  <c r="N261" i="4"/>
  <c r="M261" i="4"/>
  <c r="L261" i="4"/>
  <c r="K261" i="4"/>
  <c r="J261" i="4"/>
  <c r="O260" i="4"/>
  <c r="N260" i="4"/>
  <c r="M260" i="4"/>
  <c r="L260" i="4"/>
  <c r="K260" i="4"/>
  <c r="J260" i="4"/>
  <c r="O259" i="4"/>
  <c r="N259" i="4"/>
  <c r="M259" i="4"/>
  <c r="L259" i="4"/>
  <c r="K259" i="4"/>
  <c r="J259" i="4"/>
  <c r="O258" i="4"/>
  <c r="N258" i="4"/>
  <c r="M258" i="4"/>
  <c r="L258" i="4"/>
  <c r="K258" i="4"/>
  <c r="J258" i="4"/>
  <c r="O257" i="4"/>
  <c r="N257" i="4"/>
  <c r="M257" i="4"/>
  <c r="L257" i="4"/>
  <c r="K257" i="4"/>
  <c r="J257" i="4"/>
  <c r="O256" i="4"/>
  <c r="N256" i="4"/>
  <c r="M256" i="4"/>
  <c r="L256" i="4"/>
  <c r="K256" i="4"/>
  <c r="J256" i="4"/>
  <c r="O255" i="4"/>
  <c r="N255" i="4"/>
  <c r="M255" i="4"/>
  <c r="L255" i="4"/>
  <c r="K255" i="4"/>
  <c r="J255" i="4"/>
  <c r="O254" i="4" l="1"/>
  <c r="N254" i="4"/>
  <c r="M254" i="4"/>
  <c r="L254" i="4"/>
  <c r="K254" i="4"/>
  <c r="J254" i="4"/>
  <c r="O253" i="4"/>
  <c r="N253" i="4"/>
  <c r="M253" i="4"/>
  <c r="L253" i="4"/>
  <c r="K253" i="4"/>
  <c r="J253" i="4"/>
  <c r="O247" i="4"/>
  <c r="N247" i="4"/>
  <c r="M247" i="4"/>
  <c r="L247" i="4"/>
  <c r="K247" i="4"/>
  <c r="J247" i="4"/>
  <c r="O246" i="4"/>
  <c r="N246" i="4"/>
  <c r="M246" i="4"/>
  <c r="L246" i="4"/>
  <c r="K246" i="4"/>
  <c r="J246" i="4"/>
  <c r="O245" i="4"/>
  <c r="N245" i="4"/>
  <c r="M245" i="4"/>
  <c r="L245" i="4"/>
  <c r="K245" i="4"/>
  <c r="J245" i="4"/>
  <c r="O244" i="4"/>
  <c r="N244" i="4"/>
  <c r="M244" i="4"/>
  <c r="L244" i="4"/>
  <c r="K244" i="4"/>
  <c r="J244" i="4"/>
  <c r="O234" i="4"/>
  <c r="N234" i="4"/>
  <c r="M234" i="4"/>
  <c r="L234" i="4"/>
  <c r="K234" i="4"/>
  <c r="J234" i="4"/>
  <c r="O233" i="4"/>
  <c r="N233" i="4"/>
  <c r="M233" i="4"/>
  <c r="L233" i="4"/>
  <c r="K233" i="4"/>
  <c r="J233" i="4"/>
  <c r="O226" i="4"/>
  <c r="N226" i="4"/>
  <c r="M226" i="4"/>
  <c r="L226" i="4"/>
  <c r="K226" i="4"/>
  <c r="J226" i="4"/>
  <c r="O227" i="4"/>
  <c r="N227" i="4"/>
  <c r="M227" i="4"/>
  <c r="L227" i="4"/>
  <c r="K227" i="4"/>
  <c r="J227" i="4"/>
  <c r="O220" i="4"/>
  <c r="N220" i="4"/>
  <c r="M220" i="4"/>
  <c r="L220" i="4"/>
  <c r="K220" i="4"/>
  <c r="J220" i="4"/>
  <c r="O219" i="4"/>
  <c r="N219" i="4"/>
  <c r="M219" i="4"/>
  <c r="L219" i="4"/>
  <c r="K219" i="4"/>
  <c r="J219" i="4"/>
  <c r="O179" i="4"/>
  <c r="O180" i="4" s="1"/>
  <c r="N179" i="4"/>
  <c r="N180" i="4" s="1"/>
  <c r="M179" i="4"/>
  <c r="M180" i="4" s="1"/>
  <c r="L179" i="4"/>
  <c r="L180" i="4" s="1"/>
  <c r="K179" i="4"/>
  <c r="K180" i="4" s="1"/>
  <c r="J179" i="4"/>
  <c r="J180" i="4" s="1"/>
  <c r="O168" i="4"/>
  <c r="O169" i="4" s="1"/>
  <c r="N168" i="4"/>
  <c r="N169" i="4" s="1"/>
  <c r="M168" i="4"/>
  <c r="M169" i="4" s="1"/>
  <c r="L168" i="4"/>
  <c r="L169" i="4" s="1"/>
  <c r="K168" i="4"/>
  <c r="K169" i="4" s="1"/>
  <c r="J168" i="4"/>
  <c r="J169" i="4" s="1"/>
  <c r="O159" i="4"/>
  <c r="O160" i="4" s="1"/>
  <c r="N159" i="4"/>
  <c r="N160" i="4" s="1"/>
  <c r="M159" i="4"/>
  <c r="M160" i="4" s="1"/>
  <c r="L159" i="4"/>
  <c r="L160" i="4" s="1"/>
  <c r="K159" i="4"/>
  <c r="K160" i="4" s="1"/>
  <c r="J159" i="4"/>
  <c r="J160" i="4" s="1"/>
  <c r="O152" i="4"/>
  <c r="O153" i="4" s="1"/>
  <c r="N152" i="4"/>
  <c r="N153" i="4" s="1"/>
  <c r="M152" i="4"/>
  <c r="M153" i="4" s="1"/>
  <c r="L152" i="4"/>
  <c r="L153" i="4" s="1"/>
  <c r="K152" i="4"/>
  <c r="K153" i="4" s="1"/>
  <c r="J152" i="4"/>
  <c r="J153" i="4" s="1"/>
  <c r="O143" i="4"/>
  <c r="O144" i="4" s="1"/>
  <c r="N143" i="4"/>
  <c r="N144" i="4" s="1"/>
  <c r="M143" i="4"/>
  <c r="M144" i="4" s="1"/>
  <c r="L143" i="4"/>
  <c r="L144" i="4" s="1"/>
  <c r="K143" i="4"/>
  <c r="K144" i="4" s="1"/>
  <c r="J143" i="4"/>
  <c r="J144" i="4" s="1"/>
  <c r="O134" i="4"/>
  <c r="O135" i="4" s="1"/>
  <c r="N134" i="4"/>
  <c r="N135" i="4" s="1"/>
  <c r="M134" i="4"/>
  <c r="M135" i="4" s="1"/>
  <c r="L134" i="4"/>
  <c r="L135" i="4" s="1"/>
  <c r="K134" i="4"/>
  <c r="K135" i="4" s="1"/>
  <c r="J134" i="4"/>
  <c r="J135" i="4" s="1"/>
  <c r="O125" i="4"/>
  <c r="O126" i="4" s="1"/>
  <c r="N125" i="4"/>
  <c r="N126" i="4" s="1"/>
  <c r="M125" i="4"/>
  <c r="M126" i="4" s="1"/>
  <c r="L125" i="4"/>
  <c r="L126" i="4" s="1"/>
  <c r="K125" i="4"/>
  <c r="K126" i="4" s="1"/>
  <c r="J125" i="4"/>
  <c r="J126" i="4" s="1"/>
  <c r="O116" i="4"/>
  <c r="O117" i="4" s="1"/>
  <c r="N116" i="4"/>
  <c r="N117" i="4" s="1"/>
  <c r="M116" i="4"/>
  <c r="M117" i="4" s="1"/>
  <c r="L116" i="4"/>
  <c r="L117" i="4" s="1"/>
  <c r="K116" i="4"/>
  <c r="K117" i="4" s="1"/>
  <c r="J116" i="4"/>
  <c r="J117" i="4" s="1"/>
  <c r="O107" i="4"/>
  <c r="O108" i="4" s="1"/>
  <c r="N107" i="4"/>
  <c r="N108" i="4" s="1"/>
  <c r="M107" i="4"/>
  <c r="M108" i="4" s="1"/>
  <c r="L107" i="4"/>
  <c r="L108" i="4" s="1"/>
  <c r="K107" i="4"/>
  <c r="K108" i="4" s="1"/>
  <c r="J107" i="4"/>
  <c r="J108" i="4" s="1"/>
  <c r="O105" i="4"/>
  <c r="O106" i="4" s="1"/>
  <c r="N105" i="4"/>
  <c r="N106" i="4" s="1"/>
  <c r="M105" i="4"/>
  <c r="M106" i="4" s="1"/>
  <c r="L105" i="4"/>
  <c r="L106" i="4" s="1"/>
  <c r="K105" i="4"/>
  <c r="K106" i="4" s="1"/>
  <c r="J105" i="4"/>
  <c r="J106" i="4" s="1"/>
  <c r="O96" i="4"/>
  <c r="O97" i="4" s="1"/>
  <c r="N96" i="4"/>
  <c r="N97" i="4" s="1"/>
  <c r="M96" i="4"/>
  <c r="M97" i="4" s="1"/>
  <c r="L96" i="4"/>
  <c r="L97" i="4" s="1"/>
  <c r="K96" i="4"/>
  <c r="K97" i="4" s="1"/>
  <c r="J96" i="4"/>
  <c r="J97" i="4" s="1"/>
  <c r="O87" i="4"/>
  <c r="O88" i="4" s="1"/>
  <c r="N87" i="4"/>
  <c r="N88" i="4" s="1"/>
  <c r="M87" i="4"/>
  <c r="M88" i="4" s="1"/>
  <c r="L87" i="4"/>
  <c r="L88" i="4" s="1"/>
  <c r="K87" i="4"/>
  <c r="K88" i="4" s="1"/>
  <c r="J87" i="4"/>
  <c r="J88" i="4" s="1"/>
  <c r="O78" i="4"/>
  <c r="O79" i="4" s="1"/>
  <c r="N78" i="4"/>
  <c r="N79" i="4" s="1"/>
  <c r="M78" i="4"/>
  <c r="M79" i="4" s="1"/>
  <c r="L78" i="4"/>
  <c r="L79" i="4" s="1"/>
  <c r="K78" i="4"/>
  <c r="K79" i="4" s="1"/>
  <c r="J78" i="4"/>
  <c r="J79" i="4" s="1"/>
  <c r="O69" i="4"/>
  <c r="O70" i="4" s="1"/>
  <c r="N69" i="4"/>
  <c r="N70" i="4" s="1"/>
  <c r="M69" i="4"/>
  <c r="M70" i="4" s="1"/>
  <c r="L69" i="4"/>
  <c r="L70" i="4" s="1"/>
  <c r="K69" i="4"/>
  <c r="K70" i="4" s="1"/>
  <c r="J69" i="4"/>
  <c r="J70" i="4" s="1"/>
  <c r="O60" i="4"/>
  <c r="O61" i="4" s="1"/>
  <c r="N60" i="4"/>
  <c r="N61" i="4" s="1"/>
  <c r="M60" i="4"/>
  <c r="M61" i="4" s="1"/>
  <c r="L60" i="4"/>
  <c r="L61" i="4" s="1"/>
  <c r="K60" i="4"/>
  <c r="K61" i="4" s="1"/>
  <c r="J60" i="4"/>
  <c r="J61" i="4" s="1"/>
  <c r="O51" i="4"/>
  <c r="O52" i="4" s="1"/>
  <c r="N51" i="4"/>
  <c r="N52" i="4" s="1"/>
  <c r="M51" i="4"/>
  <c r="M52" i="4" s="1"/>
  <c r="L51" i="4"/>
  <c r="L52" i="4" s="1"/>
  <c r="K51" i="4"/>
  <c r="K52" i="4" s="1"/>
  <c r="J51" i="4"/>
  <c r="J52" i="4" s="1"/>
  <c r="O49" i="4"/>
  <c r="O50" i="4" s="1"/>
  <c r="N49" i="4"/>
  <c r="N50" i="4" s="1"/>
  <c r="M49" i="4"/>
  <c r="M50" i="4" s="1"/>
  <c r="L49" i="4"/>
  <c r="L50" i="4" s="1"/>
  <c r="K49" i="4"/>
  <c r="K50" i="4" s="1"/>
  <c r="J49" i="4"/>
  <c r="J50" i="4" s="1"/>
  <c r="O23" i="4"/>
  <c r="O24" i="4" s="1"/>
  <c r="N23" i="4"/>
  <c r="N24" i="4" s="1"/>
  <c r="M23" i="4"/>
  <c r="M24" i="4" s="1"/>
  <c r="L23" i="4"/>
  <c r="L24" i="4" s="1"/>
  <c r="K23" i="4"/>
  <c r="K24" i="4" s="1"/>
  <c r="J23" i="4"/>
  <c r="J24" i="4" s="1"/>
  <c r="O21" i="4"/>
  <c r="O22" i="4" s="1"/>
  <c r="N21" i="4"/>
  <c r="N22" i="4" s="1"/>
  <c r="M21" i="4"/>
  <c r="M22" i="4" s="1"/>
  <c r="L21" i="4"/>
  <c r="L22" i="4" s="1"/>
  <c r="K21" i="4"/>
  <c r="K22" i="4" s="1"/>
  <c r="J21" i="4"/>
  <c r="J22" i="4" s="1"/>
  <c r="O10" i="4"/>
  <c r="O11" i="4" s="1"/>
  <c r="N10" i="4"/>
  <c r="N11" i="4" s="1"/>
  <c r="M10" i="4"/>
  <c r="M11" i="4" s="1"/>
  <c r="L10" i="4"/>
  <c r="L11" i="4" s="1"/>
  <c r="K10" i="4"/>
  <c r="K11" i="4" s="1"/>
  <c r="J10" i="4"/>
  <c r="J11" i="4" s="1"/>
  <c r="O248" i="3" l="1"/>
  <c r="N248" i="3"/>
  <c r="M248" i="3"/>
  <c r="L248" i="3"/>
  <c r="K248" i="3"/>
  <c r="J248" i="3"/>
  <c r="O247" i="3"/>
  <c r="N247" i="3"/>
  <c r="M247" i="3"/>
  <c r="L247" i="3"/>
  <c r="K247" i="3"/>
  <c r="J247" i="3"/>
  <c r="O246" i="3"/>
  <c r="N246" i="3"/>
  <c r="M246" i="3"/>
  <c r="L246" i="3"/>
  <c r="K246" i="3"/>
  <c r="J246" i="3"/>
  <c r="O245" i="3"/>
  <c r="N245" i="3"/>
  <c r="M245" i="3"/>
  <c r="L245" i="3"/>
  <c r="K245" i="3"/>
  <c r="J245" i="3"/>
  <c r="O263" i="3"/>
  <c r="N263" i="3"/>
  <c r="M263" i="3"/>
  <c r="L263" i="3"/>
  <c r="K263" i="3"/>
  <c r="J263" i="3"/>
  <c r="O262" i="3"/>
  <c r="N262" i="3"/>
  <c r="M262" i="3"/>
  <c r="L262" i="3"/>
  <c r="K262" i="3"/>
  <c r="J262" i="3"/>
  <c r="O261" i="3"/>
  <c r="N261" i="3"/>
  <c r="M261" i="3"/>
  <c r="L261" i="3"/>
  <c r="K261" i="3"/>
  <c r="J261" i="3"/>
  <c r="O260" i="3"/>
  <c r="N260" i="3"/>
  <c r="M260" i="3"/>
  <c r="L260" i="3"/>
  <c r="K260" i="3"/>
  <c r="J260" i="3"/>
  <c r="O259" i="3"/>
  <c r="N259" i="3"/>
  <c r="M259" i="3"/>
  <c r="L259" i="3"/>
  <c r="K259" i="3"/>
  <c r="J259" i="3"/>
  <c r="O258" i="3"/>
  <c r="N258" i="3"/>
  <c r="M258" i="3"/>
  <c r="L258" i="3"/>
  <c r="K258" i="3"/>
  <c r="J258" i="3"/>
  <c r="O257" i="3"/>
  <c r="N257" i="3"/>
  <c r="M257" i="3"/>
  <c r="L257" i="3"/>
  <c r="K257" i="3"/>
  <c r="J257" i="3"/>
  <c r="O256" i="3"/>
  <c r="N256" i="3"/>
  <c r="M256" i="3"/>
  <c r="L256" i="3"/>
  <c r="K256" i="3"/>
  <c r="J256" i="3"/>
  <c r="O255" i="3"/>
  <c r="N255" i="3"/>
  <c r="M255" i="3"/>
  <c r="L255" i="3"/>
  <c r="K255" i="3"/>
  <c r="J255" i="3"/>
  <c r="O254" i="3"/>
  <c r="N254" i="3"/>
  <c r="M254" i="3"/>
  <c r="L254" i="3"/>
  <c r="K254" i="3"/>
  <c r="J254" i="3"/>
  <c r="O235" i="3"/>
  <c r="N235" i="3"/>
  <c r="M235" i="3"/>
  <c r="L235" i="3"/>
  <c r="K235" i="3"/>
  <c r="J235" i="3"/>
  <c r="O234" i="3"/>
  <c r="N234" i="3"/>
  <c r="M234" i="3"/>
  <c r="L234" i="3"/>
  <c r="K234" i="3"/>
  <c r="J234" i="3"/>
  <c r="O228" i="3"/>
  <c r="N228" i="3"/>
  <c r="M228" i="3"/>
  <c r="L228" i="3"/>
  <c r="K228" i="3"/>
  <c r="J228" i="3"/>
  <c r="O227" i="3"/>
  <c r="N227" i="3"/>
  <c r="M227" i="3"/>
  <c r="L227" i="3"/>
  <c r="K227" i="3"/>
  <c r="J227" i="3"/>
  <c r="O221" i="3"/>
  <c r="N221" i="3"/>
  <c r="M221" i="3"/>
  <c r="L221" i="3"/>
  <c r="K221" i="3"/>
  <c r="J221" i="3"/>
  <c r="O220" i="3"/>
  <c r="N220" i="3"/>
  <c r="M220" i="3"/>
  <c r="L220" i="3"/>
  <c r="K220" i="3"/>
  <c r="J220" i="3"/>
  <c r="O180" i="3"/>
  <c r="O181" i="3" s="1"/>
  <c r="N180" i="3"/>
  <c r="N181" i="3" s="1"/>
  <c r="M180" i="3"/>
  <c r="M181" i="3" s="1"/>
  <c r="L180" i="3"/>
  <c r="L181" i="3" s="1"/>
  <c r="K180" i="3"/>
  <c r="K181" i="3" s="1"/>
  <c r="J180" i="3"/>
  <c r="J181" i="3" s="1"/>
  <c r="O169" i="3"/>
  <c r="O170" i="3" s="1"/>
  <c r="N169" i="3"/>
  <c r="N170" i="3" s="1"/>
  <c r="M169" i="3"/>
  <c r="M170" i="3" s="1"/>
  <c r="L169" i="3"/>
  <c r="L170" i="3" s="1"/>
  <c r="K169" i="3"/>
  <c r="K170" i="3" s="1"/>
  <c r="J169" i="3"/>
  <c r="J170" i="3" s="1"/>
  <c r="O160" i="3"/>
  <c r="O161" i="3" s="1"/>
  <c r="N160" i="3"/>
  <c r="N161" i="3" s="1"/>
  <c r="M160" i="3"/>
  <c r="M161" i="3" s="1"/>
  <c r="L160" i="3"/>
  <c r="L161" i="3" s="1"/>
  <c r="K160" i="3"/>
  <c r="K161" i="3" s="1"/>
  <c r="J160" i="3"/>
  <c r="J161" i="3" s="1"/>
  <c r="O153" i="3"/>
  <c r="O154" i="3" s="1"/>
  <c r="N153" i="3"/>
  <c r="N154" i="3" s="1"/>
  <c r="M153" i="3"/>
  <c r="M154" i="3" s="1"/>
  <c r="L153" i="3"/>
  <c r="L154" i="3" s="1"/>
  <c r="K153" i="3"/>
  <c r="K154" i="3" s="1"/>
  <c r="J153" i="3"/>
  <c r="J154" i="3" s="1"/>
  <c r="O142" i="3"/>
  <c r="O143" i="3" s="1"/>
  <c r="N142" i="3"/>
  <c r="N143" i="3" s="1"/>
  <c r="M142" i="3"/>
  <c r="M143" i="3" s="1"/>
  <c r="L142" i="3"/>
  <c r="L143" i="3" s="1"/>
  <c r="K142" i="3"/>
  <c r="K143" i="3" s="1"/>
  <c r="J142" i="3"/>
  <c r="J143" i="3" s="1"/>
  <c r="O133" i="3"/>
  <c r="O134" i="3" s="1"/>
  <c r="N133" i="3"/>
  <c r="N134" i="3" s="1"/>
  <c r="M133" i="3"/>
  <c r="M134" i="3" s="1"/>
  <c r="L133" i="3"/>
  <c r="L134" i="3" s="1"/>
  <c r="K133" i="3"/>
  <c r="K134" i="3" s="1"/>
  <c r="J133" i="3"/>
  <c r="J134" i="3" s="1"/>
  <c r="O124" i="3"/>
  <c r="O125" i="3" s="1"/>
  <c r="N124" i="3"/>
  <c r="N125" i="3" s="1"/>
  <c r="M124" i="3"/>
  <c r="M125" i="3" s="1"/>
  <c r="L124" i="3"/>
  <c r="L125" i="3" s="1"/>
  <c r="K124" i="3"/>
  <c r="K125" i="3" s="1"/>
  <c r="J124" i="3"/>
  <c r="J125" i="3" s="1"/>
  <c r="O115" i="3"/>
  <c r="O116" i="3" s="1"/>
  <c r="N115" i="3"/>
  <c r="N116" i="3" s="1"/>
  <c r="M115" i="3"/>
  <c r="M116" i="3" s="1"/>
  <c r="L115" i="3"/>
  <c r="L116" i="3" s="1"/>
  <c r="K115" i="3"/>
  <c r="K116" i="3" s="1"/>
  <c r="J115" i="3"/>
  <c r="J116" i="3" s="1"/>
  <c r="O106" i="3"/>
  <c r="O107" i="3" s="1"/>
  <c r="N106" i="3"/>
  <c r="N107" i="3" s="1"/>
  <c r="M106" i="3"/>
  <c r="M107" i="3" s="1"/>
  <c r="L106" i="3"/>
  <c r="L107" i="3" s="1"/>
  <c r="K106" i="3"/>
  <c r="K107" i="3" s="1"/>
  <c r="J106" i="3"/>
  <c r="J107" i="3" s="1"/>
  <c r="O104" i="3"/>
  <c r="O105" i="3" s="1"/>
  <c r="N104" i="3"/>
  <c r="N105" i="3" s="1"/>
  <c r="M104" i="3"/>
  <c r="M105" i="3" s="1"/>
  <c r="L104" i="3"/>
  <c r="L105" i="3" s="1"/>
  <c r="K104" i="3"/>
  <c r="K105" i="3" s="1"/>
  <c r="J104" i="3"/>
  <c r="J105" i="3" s="1"/>
  <c r="O95" i="3" l="1"/>
  <c r="O96" i="3" s="1"/>
  <c r="N95" i="3"/>
  <c r="N96" i="3" s="1"/>
  <c r="M95" i="3"/>
  <c r="M96" i="3" s="1"/>
  <c r="L95" i="3"/>
  <c r="L96" i="3" s="1"/>
  <c r="K95" i="3"/>
  <c r="K96" i="3" s="1"/>
  <c r="J95" i="3"/>
  <c r="J96" i="3" s="1"/>
  <c r="O86" i="3"/>
  <c r="O87" i="3" s="1"/>
  <c r="N86" i="3"/>
  <c r="N87" i="3" s="1"/>
  <c r="M86" i="3"/>
  <c r="M87" i="3" s="1"/>
  <c r="L86" i="3"/>
  <c r="L87" i="3" s="1"/>
  <c r="K86" i="3"/>
  <c r="K87" i="3" s="1"/>
  <c r="J86" i="3"/>
  <c r="J87" i="3" s="1"/>
  <c r="O77" i="3"/>
  <c r="O78" i="3" s="1"/>
  <c r="N77" i="3"/>
  <c r="N78" i="3" s="1"/>
  <c r="M77" i="3"/>
  <c r="M78" i="3" s="1"/>
  <c r="L77" i="3"/>
  <c r="L78" i="3" s="1"/>
  <c r="K77" i="3"/>
  <c r="K78" i="3" s="1"/>
  <c r="J77" i="3"/>
  <c r="J78" i="3" s="1"/>
  <c r="O68" i="3"/>
  <c r="O69" i="3" s="1"/>
  <c r="N68" i="3"/>
  <c r="N69" i="3" s="1"/>
  <c r="M68" i="3"/>
  <c r="M69" i="3" s="1"/>
  <c r="L68" i="3"/>
  <c r="L69" i="3" s="1"/>
  <c r="K68" i="3"/>
  <c r="K69" i="3" s="1"/>
  <c r="J68" i="3"/>
  <c r="J69" i="3" s="1"/>
  <c r="O59" i="3"/>
  <c r="O60" i="3" s="1"/>
  <c r="N59" i="3"/>
  <c r="N60" i="3" s="1"/>
  <c r="M59" i="3"/>
  <c r="M60" i="3" s="1"/>
  <c r="L59" i="3"/>
  <c r="L60" i="3" s="1"/>
  <c r="K59" i="3"/>
  <c r="K60" i="3" s="1"/>
  <c r="J59" i="3"/>
  <c r="J60" i="3" s="1"/>
  <c r="O50" i="3"/>
  <c r="O51" i="3" s="1"/>
  <c r="N50" i="3"/>
  <c r="N51" i="3" s="1"/>
  <c r="M50" i="3"/>
  <c r="M51" i="3" s="1"/>
  <c r="L50" i="3"/>
  <c r="L51" i="3" s="1"/>
  <c r="K50" i="3"/>
  <c r="K51" i="3" s="1"/>
  <c r="J50" i="3"/>
  <c r="J51" i="3" s="1"/>
  <c r="O48" i="3"/>
  <c r="O49" i="3" s="1"/>
  <c r="N48" i="3"/>
  <c r="N49" i="3" s="1"/>
  <c r="M48" i="3"/>
  <c r="M49" i="3" s="1"/>
  <c r="L48" i="3"/>
  <c r="L49" i="3" s="1"/>
  <c r="K48" i="3"/>
  <c r="K49" i="3" s="1"/>
  <c r="J48" i="3"/>
  <c r="J49" i="3" s="1"/>
  <c r="O22" i="3"/>
  <c r="O23" i="3" s="1"/>
  <c r="N22" i="3"/>
  <c r="N23" i="3" s="1"/>
  <c r="M22" i="3"/>
  <c r="M23" i="3" s="1"/>
  <c r="L22" i="3"/>
  <c r="L23" i="3" s="1"/>
  <c r="K22" i="3"/>
  <c r="K23" i="3" s="1"/>
  <c r="J22" i="3"/>
  <c r="J23" i="3" s="1"/>
  <c r="O20" i="3"/>
  <c r="O21" i="3" s="1"/>
  <c r="N20" i="3"/>
  <c r="N21" i="3" s="1"/>
  <c r="M20" i="3"/>
  <c r="M21" i="3" s="1"/>
  <c r="L20" i="3"/>
  <c r="L21" i="3" s="1"/>
  <c r="K20" i="3"/>
  <c r="K21" i="3" s="1"/>
  <c r="J20" i="3"/>
  <c r="J21" i="3" s="1"/>
  <c r="O9" i="3"/>
  <c r="O10" i="3" s="1"/>
  <c r="N9" i="3"/>
  <c r="N10" i="3" s="1"/>
  <c r="M9" i="3"/>
  <c r="M10" i="3" s="1"/>
  <c r="L9" i="3"/>
  <c r="L10" i="3" s="1"/>
  <c r="K9" i="3"/>
  <c r="K10" i="3" s="1"/>
  <c r="J9" i="3"/>
  <c r="J10" i="3" s="1"/>
  <c r="J232" i="1" l="1"/>
  <c r="J209" i="1"/>
  <c r="J167" i="1"/>
  <c r="J158" i="1"/>
  <c r="J108" i="1"/>
  <c r="J70" i="1"/>
  <c r="J39" i="1"/>
  <c r="J11" i="1"/>
  <c r="O8" i="4"/>
  <c r="O9" i="4" s="1"/>
  <c r="N8" i="4"/>
  <c r="N9" i="4" s="1"/>
  <c r="M8" i="4"/>
  <c r="M9" i="4" s="1"/>
  <c r="L8" i="4"/>
  <c r="L9" i="4" s="1"/>
  <c r="K8" i="4"/>
  <c r="K9" i="4" s="1"/>
  <c r="J8" i="4"/>
  <c r="J9" i="4" s="1"/>
  <c r="J13" i="4"/>
  <c r="J172" i="3" l="1"/>
  <c r="J163" i="3"/>
  <c r="J109" i="3"/>
  <c r="J71" i="3" l="1"/>
  <c r="O62" i="3"/>
  <c r="N62" i="3"/>
  <c r="M62" i="3"/>
  <c r="L62" i="3"/>
  <c r="K62" i="3"/>
  <c r="J53" i="3"/>
  <c r="O7" i="3"/>
  <c r="O8" i="3" s="1"/>
  <c r="N7" i="3"/>
  <c r="N8" i="3" s="1"/>
  <c r="M7" i="3"/>
  <c r="M8" i="3" s="1"/>
  <c r="L7" i="3"/>
  <c r="L8" i="3" s="1"/>
  <c r="K7" i="3"/>
  <c r="K8" i="3" s="1"/>
  <c r="J7" i="3"/>
  <c r="J8" i="3" s="1"/>
</calcChain>
</file>

<file path=xl/sharedStrings.xml><?xml version="1.0" encoding="utf-8"?>
<sst xmlns="http://schemas.openxmlformats.org/spreadsheetml/2006/main" count="11535" uniqueCount="231">
  <si>
    <t>#</t>
  </si>
  <si>
    <t xml:space="preserve"> Item</t>
  </si>
  <si>
    <t>Brand</t>
  </si>
  <si>
    <t>Origin</t>
  </si>
  <si>
    <t>Minimum Qty for Delivery</t>
  </si>
  <si>
    <t>Rates</t>
  </si>
  <si>
    <t>Labasa</t>
  </si>
  <si>
    <t>Savusavu</t>
  </si>
  <si>
    <t>Seaqaqa</t>
  </si>
  <si>
    <t>Dreketi</t>
  </si>
  <si>
    <t>Lekutu</t>
  </si>
  <si>
    <t>Nabouwalu</t>
  </si>
  <si>
    <t>Namalata</t>
  </si>
  <si>
    <t>Wainikoro</t>
  </si>
  <si>
    <t>Natewa</t>
  </si>
  <si>
    <t>Rabi</t>
  </si>
  <si>
    <t>Tukavesi</t>
  </si>
  <si>
    <t>Delivery after reciept of LPO</t>
  </si>
  <si>
    <t>Delivered</t>
  </si>
  <si>
    <t>Collect</t>
  </si>
  <si>
    <t>Roofing Screws with Washers</t>
  </si>
  <si>
    <t>Special Conditions:</t>
  </si>
  <si>
    <t>The above tender would be awarded for a period of 2 years from date of signing the contract</t>
  </si>
  <si>
    <t>Sigatoka</t>
  </si>
  <si>
    <t>Nadi</t>
  </si>
  <si>
    <t>Lautoka</t>
  </si>
  <si>
    <t>Ba</t>
  </si>
  <si>
    <t>Rakiraki</t>
  </si>
  <si>
    <t>Bidders are to provide Delivered and Collect rates. Delivery rates should be unconditional, hence bidders need to factor this cost into their prices.</t>
  </si>
  <si>
    <t>Navua</t>
  </si>
  <si>
    <t>Tailevu</t>
  </si>
  <si>
    <t>Nayavu</t>
  </si>
  <si>
    <t>Lomaivuna</t>
  </si>
  <si>
    <t>Vunidawa</t>
  </si>
  <si>
    <t>Lami</t>
  </si>
  <si>
    <t>Nakasi</t>
  </si>
  <si>
    <t>Nasinu</t>
  </si>
  <si>
    <t>Nausori</t>
  </si>
  <si>
    <t>Suva</t>
  </si>
  <si>
    <t>Delivery days after receipt of LPO</t>
  </si>
  <si>
    <t>Korolevu</t>
  </si>
  <si>
    <t>Lomawai</t>
  </si>
  <si>
    <t>Nadelei</t>
  </si>
  <si>
    <t>Tavua</t>
  </si>
  <si>
    <t>Vatukoula</t>
  </si>
  <si>
    <t>Taveuni</t>
  </si>
  <si>
    <t>Korovou</t>
  </si>
  <si>
    <t>Levuka</t>
  </si>
  <si>
    <t>150mm full twist twisted bracket</t>
  </si>
  <si>
    <t>100 full twist twisted bracket</t>
  </si>
  <si>
    <t>Translucent Roofing</t>
  </si>
  <si>
    <t>BMT/Gauge</t>
  </si>
  <si>
    <t>CORRUGATED GALVANIZE ROOFING IRON</t>
  </si>
  <si>
    <t>CORRUGATED ZINCALUME ROOFING IRON</t>
  </si>
  <si>
    <t>CORRUGATED COLORBOND ROOFING IRON</t>
  </si>
  <si>
    <t>FLAT SHEET GALVANIZE</t>
  </si>
  <si>
    <t>Supporting Details</t>
  </si>
  <si>
    <t>STRAPPING PUNCHED GALVANISE MTR / ROLL</t>
  </si>
  <si>
    <t>RIDGE CAP GALVANIZE</t>
  </si>
  <si>
    <t>RIDGE CAP ZINCALUME</t>
  </si>
  <si>
    <t>FLASHING GALVANIZE</t>
  </si>
  <si>
    <t>FLASHING ZINCALUME</t>
  </si>
  <si>
    <t>FLASHING COLORBOND</t>
  </si>
  <si>
    <t>RIDGE CAP COLORBOND</t>
  </si>
  <si>
    <t>SQUARE LINE GUTTER COLORBOND</t>
  </si>
  <si>
    <t xml:space="preserve"> VALLEY GUTTER COLORBOND</t>
  </si>
  <si>
    <t>Roofing Cladding (like tiledek)  COLORBOND</t>
  </si>
  <si>
    <t xml:space="preserve">Galvanized Hoop Iron                                                   </t>
  </si>
  <si>
    <t>Flat Sheet Zincalume</t>
  </si>
  <si>
    <t xml:space="preserve">Trim Dek Colourbond </t>
  </si>
  <si>
    <t xml:space="preserve">Kliplok Colourbond </t>
  </si>
  <si>
    <t>Units</t>
  </si>
  <si>
    <t>Sisilation foil</t>
  </si>
  <si>
    <t xml:space="preserve">Infill strips </t>
  </si>
  <si>
    <t>Roofing &amp; Profiles (Fiji) Pte Ltd</t>
  </si>
  <si>
    <t>Dayals Steels Pte Ltd</t>
  </si>
  <si>
    <t>Vinod Patel and Company Pte Limited</t>
  </si>
  <si>
    <t>NZ STEEL</t>
  </si>
  <si>
    <t>Yieh Phui</t>
  </si>
  <si>
    <t>Taiwan</t>
  </si>
  <si>
    <t>0.42mm</t>
  </si>
  <si>
    <t>MTR</t>
  </si>
  <si>
    <t>50 Mtrs</t>
  </si>
  <si>
    <t>ROOFING &amp; PROFILES (FIJI LTD</t>
  </si>
  <si>
    <t>Per Meter</t>
  </si>
  <si>
    <t>5-6 BUSINESS DAYS</t>
  </si>
  <si>
    <t>"</t>
  </si>
  <si>
    <t>10 Days</t>
  </si>
  <si>
    <t>LYSAGHT</t>
  </si>
  <si>
    <t>NZ</t>
  </si>
  <si>
    <t>FOOT</t>
  </si>
  <si>
    <t>Per foot 0.42mm</t>
  </si>
  <si>
    <t>5 Days</t>
  </si>
  <si>
    <t>N/A</t>
  </si>
  <si>
    <t>Dongkuk</t>
  </si>
  <si>
    <t>Korea</t>
  </si>
  <si>
    <t>27 Mtr Coil</t>
  </si>
  <si>
    <t>10 Coils</t>
  </si>
  <si>
    <t>COIL</t>
  </si>
  <si>
    <t>25mm x 27m</t>
  </si>
  <si>
    <t>0.55mm</t>
  </si>
  <si>
    <t>LENGTH</t>
  </si>
  <si>
    <t>1800x0.42mm</t>
  </si>
  <si>
    <t>DID NOT BID</t>
  </si>
  <si>
    <t>1800x1200x0.42mm</t>
  </si>
  <si>
    <t>Per foot 0.48mm</t>
  </si>
  <si>
    <t>BIL</t>
  </si>
  <si>
    <t>Fiji</t>
  </si>
  <si>
    <t>65mm</t>
  </si>
  <si>
    <t>Pcs</t>
  </si>
  <si>
    <t>2000 Pcs</t>
  </si>
  <si>
    <t>75mm</t>
  </si>
  <si>
    <t xml:space="preserve"> - 14x65mm</t>
  </si>
  <si>
    <t>EACH</t>
  </si>
  <si>
    <t>LOCAL</t>
  </si>
  <si>
    <t xml:space="preserve"> Rafter Bracket Double twisted 6x2</t>
  </si>
  <si>
    <t>Skycool</t>
  </si>
  <si>
    <t>Malaysia</t>
  </si>
  <si>
    <t>Roll</t>
  </si>
  <si>
    <t>10 Rolls</t>
  </si>
  <si>
    <t>SKYCOOL</t>
  </si>
  <si>
    <t>AUSTRALIA</t>
  </si>
  <si>
    <t>ROLL</t>
  </si>
  <si>
    <t>Single sided 40x1.25m</t>
  </si>
  <si>
    <t>SHEET</t>
  </si>
  <si>
    <t>Nova Roofing Opage x 2.4m</t>
  </si>
  <si>
    <t>200 Mtrs</t>
  </si>
  <si>
    <t>20 Days</t>
  </si>
  <si>
    <t>30 Coils</t>
  </si>
  <si>
    <t>50 Rolls</t>
  </si>
  <si>
    <t>Roofing &amp; Profiles (Fiji) Pte Ltd opt 1</t>
  </si>
  <si>
    <r>
      <t xml:space="preserve">CORRUGATED </t>
    </r>
    <r>
      <rPr>
        <b/>
        <sz val="11"/>
        <rFont val="Maiandra GD"/>
        <family val="2"/>
      </rPr>
      <t>(CorruDek®</t>
    </r>
    <r>
      <rPr>
        <sz val="11"/>
        <rFont val="Maiandra GD"/>
        <family val="2"/>
      </rPr>
      <t xml:space="preserve"> </t>
    </r>
    <r>
      <rPr>
        <b/>
        <sz val="11"/>
        <rFont val="Maiandra GD"/>
        <family val="2"/>
      </rPr>
      <t>&amp; SuperDek®)</t>
    </r>
    <r>
      <rPr>
        <sz val="11"/>
        <rFont val="Maiandra GD"/>
        <family val="2"/>
      </rPr>
      <t xml:space="preserve"> GALVANIZE ROOFING IRON 0.55 BMT - 0.60mm TCT 24 GAUGE G250 Z450 GALVABOND® G2</t>
    </r>
  </si>
  <si>
    <t>Roofing &amp; Profiles (Fiji) Pte Ltd opt 2</t>
  </si>
  <si>
    <r>
      <t xml:space="preserve">CORRUGATED </t>
    </r>
    <r>
      <rPr>
        <b/>
        <sz val="11"/>
        <rFont val="Maiandra GD"/>
        <family val="2"/>
      </rPr>
      <t>(CorruDek®</t>
    </r>
    <r>
      <rPr>
        <sz val="11"/>
        <rFont val="Maiandra GD"/>
        <family val="2"/>
      </rPr>
      <t xml:space="preserve"> </t>
    </r>
    <r>
      <rPr>
        <b/>
        <sz val="11"/>
        <rFont val="Maiandra GD"/>
        <family val="2"/>
      </rPr>
      <t>&amp; SuperDek®)</t>
    </r>
    <r>
      <rPr>
        <sz val="11"/>
        <rFont val="Maiandra GD"/>
        <family val="2"/>
      </rPr>
      <t xml:space="preserve"> GALVANIZE ROOFING IRON 0.42BMT - 0.50mm TCT  26 GAUGE  G550 Z450 GALVABOND® G2</t>
    </r>
  </si>
  <si>
    <r>
      <t xml:space="preserve">CORRUGATED </t>
    </r>
    <r>
      <rPr>
        <b/>
        <sz val="11"/>
        <rFont val="Maiandra GD"/>
        <family val="2"/>
      </rPr>
      <t>(CorruDek®</t>
    </r>
    <r>
      <rPr>
        <sz val="11"/>
        <rFont val="Maiandra GD"/>
        <family val="2"/>
      </rPr>
      <t xml:space="preserve"> </t>
    </r>
    <r>
      <rPr>
        <b/>
        <sz val="11"/>
        <rFont val="Maiandra GD"/>
        <family val="2"/>
      </rPr>
      <t>&amp; SuperDek®)</t>
    </r>
    <r>
      <rPr>
        <sz val="11"/>
        <rFont val="Maiandra GD"/>
        <family val="2"/>
      </rPr>
      <t xml:space="preserve"> ZINCALUME® ROOFING IRON 0.55BMT - 0.60mm TCT  24 GAUGE  G300 AZ150</t>
    </r>
  </si>
  <si>
    <r>
      <t xml:space="preserve">CORRUGATED </t>
    </r>
    <r>
      <rPr>
        <b/>
        <sz val="11"/>
        <rFont val="Maiandra GD"/>
        <family val="2"/>
      </rPr>
      <t>(CorruDek®</t>
    </r>
    <r>
      <rPr>
        <sz val="11"/>
        <rFont val="Maiandra GD"/>
        <family val="2"/>
      </rPr>
      <t xml:space="preserve"> </t>
    </r>
    <r>
      <rPr>
        <b/>
        <sz val="11"/>
        <rFont val="Maiandra GD"/>
        <family val="2"/>
      </rPr>
      <t>&amp; SuperDek®)</t>
    </r>
    <r>
      <rPr>
        <sz val="11"/>
        <rFont val="Maiandra GD"/>
        <family val="2"/>
      </rPr>
      <t xml:space="preserve"> ZINCALUME® ROOFING IRON 0.42BMT - 0.50mm TCT 26 GAUGE  G550 AZ150</t>
    </r>
  </si>
  <si>
    <t xml:space="preserve">FLAT SHEET GALVANIZE 0.55BMT - 0.60mm TCT  24 GAUGE x 2.4 x 1.2mtr G250 Z275 GALVABOND® G2
G250  Z275
</t>
  </si>
  <si>
    <t xml:space="preserve">FLAT SHEET GALVANIZE 0.40BMT - 0.45mm TCT  26 GAUGE x 2.4 x 1.2mtr G250 Z275 GALVABOND® G2
G250 Z275
</t>
  </si>
  <si>
    <r>
      <t xml:space="preserve">STRAPPING PUNCHED GALVANISED 25mm x 1.0mm x 360MPA MAX, GALV COATING </t>
    </r>
    <r>
      <rPr>
        <b/>
        <sz val="11"/>
        <color theme="1"/>
        <rFont val="Maiandra GD"/>
        <family val="2"/>
      </rPr>
      <t>150G/M²</t>
    </r>
    <r>
      <rPr>
        <sz val="11"/>
        <color theme="1"/>
        <rFont val="Maiandra GD"/>
        <family val="2"/>
      </rPr>
      <t xml:space="preserve"> MIN / ZA x 27 MTR / ROLL</t>
    </r>
  </si>
  <si>
    <t>Per coil</t>
  </si>
  <si>
    <t>RIDGE CAP GALVANIZED 0.55BMT - 0.60mm TCT 24 GAUGE  G250 Z275 GALVABOND® G2 STANDARD GIRTH 400MM</t>
  </si>
  <si>
    <t>RIDGE CAP ZINCALUME® 0.55BMT - 0.60mm TCT  24 GAUGE  G300 AZ150 STANDARD GIRTH 400MM</t>
  </si>
  <si>
    <r>
      <t xml:space="preserve">FLASHING GALVANISED 0.55BMT - 0.60mm TCT 24 GAUGE  G250 Z275 GALVABOND® G2 STANDARD GIRTH 245MM </t>
    </r>
    <r>
      <rPr>
        <b/>
        <sz val="11"/>
        <rFont val="Maiandra GD"/>
        <family val="2"/>
      </rPr>
      <t>RECOM CorruDek® PROFILE ONLY</t>
    </r>
  </si>
  <si>
    <r>
      <t xml:space="preserve">FLASHING ZINCALUME® 0.55BMT - 0.60mm TCT 24 GAUGE G300 AZ150 STANDARD GIRTH 245MM </t>
    </r>
    <r>
      <rPr>
        <b/>
        <sz val="11"/>
        <rFont val="Maiandra GD"/>
        <family val="2"/>
      </rPr>
      <t>RECOM CorruDek® PROFILE ONLY</t>
    </r>
  </si>
  <si>
    <r>
      <t xml:space="preserve">FLASHING COLORBOND® XRW 0.55BMT - 0.60mm TCT 24 GAUGE - G300 AZ150 STANDARD GIRTH 245MM </t>
    </r>
    <r>
      <rPr>
        <b/>
        <sz val="11"/>
        <rFont val="Maiandra GD"/>
        <family val="2"/>
      </rPr>
      <t>FOR CorruDek® PROFILE ONLY</t>
    </r>
  </si>
  <si>
    <r>
      <t xml:space="preserve">FLASHING COLORBOND® XRW 0.55BMT - 0.60mm TCT 24 GAUGE - G300 AZ150 STANDARD GIRTH 360MM </t>
    </r>
    <r>
      <rPr>
        <b/>
        <sz val="11"/>
        <rFont val="Maiandra GD"/>
        <family val="2"/>
      </rPr>
      <t>FOR SuperDek® &amp; TileDek® PROFILE ONLY</t>
    </r>
  </si>
  <si>
    <t>RIDGE CAP COLORBOND® XRW 0.55BMT - 0.60mm TCT 24 GAUGE - G300 AZ150 STANDRAD GIRTH 400MM</t>
  </si>
  <si>
    <t>SQUARE LINE GUTTER COLORBOND® XRW 0.55BMT - 0.60mm TCT 24 GAUGE - G300 AZ150 MAX GIRTH 470MM</t>
  </si>
  <si>
    <t xml:space="preserve"> VALLEY GUTTER COLORBOND® XRW 0.55BMT - 0.60mm TCT 24 GAUGE - G300 AZ150 MAX GIRTH 470MM</t>
  </si>
  <si>
    <r>
      <t xml:space="preserve">ROOFING CLADDING (LIKE TILEDEK) </t>
    </r>
    <r>
      <rPr>
        <b/>
        <sz val="11"/>
        <rFont val="Maiandra GD"/>
        <family val="2"/>
      </rPr>
      <t>TileDek®</t>
    </r>
    <r>
      <rPr>
        <sz val="11"/>
        <rFont val="Maiandra GD"/>
        <family val="2"/>
      </rPr>
      <t xml:space="preserve"> COLORBOND® XRW 0.42 BMT - 0.50mm TCT 26 GAUGE G300 AZ150</t>
    </r>
  </si>
  <si>
    <t>GALVANIZED HOOP IRON 1.5BMT-1.60MM TCT - 16 GAUGE x 2.4MTR LONG x 32mm Wide G250 Z275 GALVABOND® G2</t>
  </si>
  <si>
    <t>FLAT SHEET ZINCALUME® 0.42BMT-0.50MM - 26 GAUGE - 1.2 x 2.4MTR G300 AZ150</t>
  </si>
  <si>
    <r>
      <t>TRIMDEK (</t>
    </r>
    <r>
      <rPr>
        <b/>
        <sz val="11"/>
        <rFont val="Maiandra GD"/>
        <family val="2"/>
      </rPr>
      <t>SuperDek®</t>
    </r>
    <r>
      <rPr>
        <sz val="11"/>
        <rFont val="Maiandra GD"/>
        <family val="2"/>
      </rPr>
      <t>) COLORBOND® XRW 0.55BMT - 0.60mm TCT 24 GAUGE - G300 AZ150</t>
    </r>
  </si>
  <si>
    <r>
      <t>KLIPLOK ROOFING (</t>
    </r>
    <r>
      <rPr>
        <b/>
        <sz val="11"/>
        <rFont val="Maiandra GD"/>
        <family val="2"/>
      </rPr>
      <t>1 DEGREE®</t>
    </r>
    <r>
      <rPr>
        <sz val="11"/>
        <rFont val="Maiandra GD"/>
        <family val="2"/>
      </rPr>
      <t>) 406 COLORBOND® XRW 0.55BMT - 0.60mm TCT 24 GAUGE - G300 AZ150</t>
    </r>
  </si>
  <si>
    <t>150MM FULL TWIST TWISTED BRACKET</t>
  </si>
  <si>
    <t>RCM</t>
  </si>
  <si>
    <t>each</t>
  </si>
  <si>
    <t>100 FULL TWIST TWISTED BRACKET</t>
  </si>
  <si>
    <t>SISALATION F/STOP 430 1350mm x 30M (40.5m2) MED DUTY DOUBLE SIDE FIRE RET [EQ ANTIBLAZE 880] 950268</t>
  </si>
  <si>
    <t>FLETCHER / CSR INSULATION</t>
  </si>
  <si>
    <t>per roll</t>
  </si>
  <si>
    <t>INFILL STRIPS - CORRUDEK (TOP &amp; BOT)</t>
  </si>
  <si>
    <t>TROPEX EXPORTS</t>
  </si>
  <si>
    <t>NEW ZEALAND</t>
  </si>
  <si>
    <t>per metre</t>
  </si>
  <si>
    <t>INFILL STRIPS - SUPERDEK (TOP)</t>
  </si>
  <si>
    <t>Roofing &amp; Profiles (Fiji) Pte Ltd opt 3</t>
  </si>
  <si>
    <t>INFILL STRIPS - SUPERDEK (BOTTOM)</t>
  </si>
  <si>
    <t>INFILL STRIPS - ONE DEGREE (TOP)</t>
  </si>
  <si>
    <t>Roofing &amp; Profiles (Fiji) Pte Ltd opt 4</t>
  </si>
  <si>
    <t>Roofing &amp; Profiles (Fiji) Pte Ltd opt 5</t>
  </si>
  <si>
    <t>INFILL STRIPS - ONE DEGREE (BOTTOM)</t>
  </si>
  <si>
    <t>TRANSLUCENT ROOFING - SUPERDEK/CORRUDEK 1800 GSM</t>
  </si>
  <si>
    <t>ALSYNITE ONE NZ</t>
  </si>
  <si>
    <t>per sheet</t>
  </si>
  <si>
    <t>TRANSLUCENT ROOFING - SUPERDEK/CORRUDEK 3600 GSM</t>
  </si>
  <si>
    <t>per meter</t>
  </si>
  <si>
    <t>per coil</t>
  </si>
  <si>
    <t xml:space="preserve">Roofing &amp; Profiles (Fiji) Pte Ltd </t>
  </si>
  <si>
    <t>FIJI</t>
  </si>
  <si>
    <t xml:space="preserve">    ----</t>
  </si>
  <si>
    <t xml:space="preserve">Roofing &amp; Profiles (Fiji) Pte Ltd  </t>
  </si>
  <si>
    <t>roll</t>
  </si>
  <si>
    <t>sheet</t>
  </si>
  <si>
    <t>metre</t>
  </si>
  <si>
    <t>Metre</t>
  </si>
  <si>
    <r>
      <t xml:space="preserve">CORRUGATED </t>
    </r>
    <r>
      <rPr>
        <b/>
        <sz val="11"/>
        <rFont val="Maiandra GD"/>
        <family val="2"/>
      </rPr>
      <t>(CorruDek® &amp; SuperDek®)</t>
    </r>
    <r>
      <rPr>
        <sz val="11"/>
        <rFont val="Maiandra GD"/>
        <family val="2"/>
      </rPr>
      <t xml:space="preserve"> COLORBOND® XRW 0.55BMT - 0.60mm TCT 24 GAUGE - G300 AZ150</t>
    </r>
  </si>
  <si>
    <r>
      <t xml:space="preserve">CORRUGATED </t>
    </r>
    <r>
      <rPr>
        <b/>
        <sz val="11"/>
        <rFont val="Maiandra GD"/>
        <family val="2"/>
      </rPr>
      <t>(CorruDek®</t>
    </r>
    <r>
      <rPr>
        <sz val="11"/>
        <rFont val="Maiandra GD"/>
        <family val="2"/>
      </rPr>
      <t xml:space="preserve"> </t>
    </r>
    <r>
      <rPr>
        <b/>
        <sz val="11"/>
        <rFont val="Maiandra GD"/>
        <family val="2"/>
      </rPr>
      <t>&amp; SuperDek®)</t>
    </r>
    <r>
      <rPr>
        <sz val="11"/>
        <rFont val="Maiandra GD"/>
        <family val="2"/>
      </rPr>
      <t xml:space="preserve"> COLORBOND® XRW 0.48BMT - 0.53mm TCT 25 GAUGE - G550 AZ150</t>
    </r>
  </si>
  <si>
    <r>
      <t xml:space="preserve">CORRUGATED </t>
    </r>
    <r>
      <rPr>
        <b/>
        <sz val="11"/>
        <rFont val="Maiandra GD"/>
        <family val="2"/>
      </rPr>
      <t>(CorruDek®</t>
    </r>
    <r>
      <rPr>
        <sz val="11"/>
        <rFont val="Maiandra GD"/>
        <family val="2"/>
      </rPr>
      <t xml:space="preserve"> </t>
    </r>
    <r>
      <rPr>
        <b/>
        <sz val="11"/>
        <rFont val="Maiandra GD"/>
        <family val="2"/>
      </rPr>
      <t>&amp; SuperDek®)</t>
    </r>
    <r>
      <rPr>
        <sz val="11"/>
        <rFont val="Maiandra GD"/>
        <family val="2"/>
      </rPr>
      <t xml:space="preserve"> COLORBOND® XRW 0.42BMT - 0.50mm TCT 26 GAUGE - G550 AZ150</t>
    </r>
  </si>
  <si>
    <t>Dayals Steels Pte Ltd (bid price)</t>
  </si>
  <si>
    <t>Dayals Steels Pte Ltd (revised price)</t>
  </si>
  <si>
    <t>'</t>
  </si>
  <si>
    <t>VIP</t>
  </si>
  <si>
    <t>VIP prices</t>
  </si>
  <si>
    <t>Mtr</t>
  </si>
  <si>
    <r>
      <t xml:space="preserve">SCREWS TO TIMBER BREMICK  T17-10 x 75MM HEX CL8 PLAIN </t>
    </r>
    <r>
      <rPr>
        <b/>
        <sz val="11"/>
        <rFont val="Maiandra GD"/>
        <family val="2"/>
      </rPr>
      <t>CYCLONIC ASSEMBLY</t>
    </r>
    <r>
      <rPr>
        <sz val="11"/>
        <rFont val="Maiandra GD"/>
        <family val="2"/>
      </rPr>
      <t xml:space="preserve"> (</t>
    </r>
    <r>
      <rPr>
        <b/>
        <sz val="11"/>
        <rFont val="Maiandra GD"/>
        <family val="2"/>
      </rPr>
      <t>RECOMMENDED FOR SuperDek® ROOFING</t>
    </r>
    <r>
      <rPr>
        <sz val="11"/>
        <rFont val="Maiandra GD"/>
        <family val="2"/>
      </rPr>
      <t>)</t>
    </r>
  </si>
  <si>
    <t>BREMICK FASTNERS</t>
  </si>
  <si>
    <t>1,000pcs</t>
  </si>
  <si>
    <t>3-5 BUSINESS DAYS</t>
  </si>
  <si>
    <t>SCREWS TO TIMBER BREMICK  T17-10 x 75MM HEX CL8  COLORBOND® CYCLONIC ASSEMBLY (RECOMMENDED FOR SuperDek® ROOFING)</t>
  </si>
  <si>
    <t>SCREWS TO TIMBER BREMICK T17-10 x 65 MM HEX CL8  COLORBOND® CYCLONIC ASSEMBLY (RECOMMENDED FOR CorruDek® ROOFING)</t>
  </si>
  <si>
    <t>SCREWS TO TIMBER BRA PLAIN T17 14-10 x 65 MM LT HEXAGON CL8 (RECOMMENDED FOR SuperDek®, CorruDek® and TileDek® PROFILE)</t>
  </si>
  <si>
    <t>Roofing &amp; Profiles (Fiji) Pte Ltd opt 6</t>
  </si>
  <si>
    <t>SCREWS TO TIMBER BRA COLORBOND® T17 14-10 x 65 MM LT HEXAGON CL8 (RECOMMENDED FOR SuperDek®, CorruDek® and TileDek® PROFILE)</t>
  </si>
  <si>
    <t>Roofing &amp; Profiles (Fiji) Pte Ltd opt 7</t>
  </si>
  <si>
    <t>SCREWS TO STEEL BRA SELF DRILLING METAL PLAIN 14-10 x 65 MM LT HEXAGON CL8 (RECOMMENDED FOR SuperDek®, CorruDek® and TileDek® PROFILE)</t>
  </si>
  <si>
    <t>Roofing &amp; Profiles (Fiji) Pte Ltd opt 8</t>
  </si>
  <si>
    <t>SCREWS TO STEEL BRA SELF DRILLING METAL COLORBOND® 14-10 x 65 MM LT HEXAGON CL8 (RECOMMENDED FOR SuperDek®, CorruDek® and TileDek® PROFILE)</t>
  </si>
  <si>
    <t>Roofing &amp; Profiles (Fiji) Pte Ltd opt 9</t>
  </si>
  <si>
    <t>SCREWS TO TIMBER BRA PLAIN T17 14-10 x 95 MM LT HEXAGON CL8 (RECOMMENDED FOR 1 DEGREE® / KLIPLOCK PROFILE)</t>
  </si>
  <si>
    <t>Roofing &amp; Profiles (Fiji) Pte Ltd opt 10</t>
  </si>
  <si>
    <t>SCREWS TO TIMBER BRA COLORBOND® T17 14-10 x 95 MM LT HEXAGON CL8 (RECOMMENDED FOR 1 DEGREE® / KLIPLOCK PROFILE)</t>
  </si>
  <si>
    <t>Roofing &amp; Profiles (Fiji) Pte Ltd opt 11</t>
  </si>
  <si>
    <t>SCREWS TO STEEL BRA SELF DRILLING METAL PLAIN  14-10 x 95 MM LT HEXAGON CL8 (RECOMMENDED FOR 1 DEGREE® / KLIPLOCK PROFILE)</t>
  </si>
  <si>
    <t>Roofing &amp; Profiles (Fiji) Pte Ltd opt 12</t>
  </si>
  <si>
    <r>
      <t>Vinod Patel and Company Pte Limited (</t>
    </r>
    <r>
      <rPr>
        <b/>
        <sz val="10"/>
        <rFont val="Arial"/>
        <family val="2"/>
      </rPr>
      <t>For comparison purpose only in metres</t>
    </r>
    <r>
      <rPr>
        <sz val="10"/>
        <rFont val="Arial"/>
        <family val="2"/>
      </rPr>
      <t>)</t>
    </r>
  </si>
  <si>
    <t>Double sided</t>
  </si>
  <si>
    <t>RFT 63/2021 (1) - Supply of Roofing Products for Central Division</t>
  </si>
  <si>
    <t>RFT 63/2021 (1) - Supply of Roofing Products for Eastern Division</t>
  </si>
  <si>
    <r>
      <t>Vinod Patel and Company Pte Limited (</t>
    </r>
    <r>
      <rPr>
        <b/>
        <sz val="10"/>
        <rFont val="Arial"/>
        <family val="2"/>
      </rPr>
      <t>For comparison purpose only in meters</t>
    </r>
    <r>
      <rPr>
        <sz val="10"/>
        <rFont val="Arial"/>
        <family val="2"/>
      </rPr>
      <t>)</t>
    </r>
  </si>
  <si>
    <r>
      <t xml:space="preserve">Vinod Patel and Company Pte Limited( </t>
    </r>
    <r>
      <rPr>
        <b/>
        <sz val="10"/>
        <rFont val="Arial"/>
        <family val="2"/>
      </rPr>
      <t>For comparison purpose only</t>
    </r>
    <r>
      <rPr>
        <sz val="10"/>
        <rFont val="Arial"/>
        <family val="2"/>
      </rPr>
      <t>)</t>
    </r>
  </si>
  <si>
    <r>
      <t>Vinod Patel and Company Pte Limited (</t>
    </r>
    <r>
      <rPr>
        <b/>
        <sz val="10"/>
        <rFont val="Arial"/>
        <family val="2"/>
      </rPr>
      <t>For comparison purpose only</t>
    </r>
    <r>
      <rPr>
        <sz val="10"/>
        <rFont val="Arial"/>
        <family val="2"/>
      </rPr>
      <t>)</t>
    </r>
  </si>
  <si>
    <t>Vinod Patel and Company Pte Limited (For comparison purpose only in metres)</t>
  </si>
  <si>
    <t>Vinod Patel and Company Pte Limited (For comparison purpose only )</t>
  </si>
  <si>
    <t>Double Sided</t>
  </si>
  <si>
    <t>RFT 63/2021 (1) - Supply of Roofing Products for Northern Division</t>
  </si>
  <si>
    <t>RFT 63/2021 (1) - Supply of Roofing Products for Western Division</t>
  </si>
  <si>
    <t>RFT 63/2021 (1) - Supply of Roofing Products for Central Division-Recommendation</t>
  </si>
  <si>
    <t>RFT 63/2021 (1) - Supply of Roofing Products for Eastern Division-Recommendation</t>
  </si>
  <si>
    <t>RFT 63/2021 (1) - Supply of Roofing Products for Northern Division-Recommendation</t>
  </si>
  <si>
    <t>RFT 63/2021 (1) - Supply of Roofing Products for Western Division-Recommendation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</si>
</sst>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Maiandra GD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Maiandra GD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aiandra GD"/>
      <family val="2"/>
    </font>
    <font>
      <b/>
      <sz val="11"/>
      <name val="Maiandra GD"/>
      <family val="2"/>
    </font>
    <font>
      <sz val="11"/>
      <color theme="1"/>
      <name val="Maiandra GD"/>
      <family val="2"/>
    </font>
    <font>
      <b/>
      <sz val="11"/>
      <color theme="1"/>
      <name val="Maiandra GD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454">
    <xf numFmtId="0" fontId="0" fillId="0" borderId="0" xfId="0"/>
    <xf numFmtId="0" fontId="5" fillId="0" borderId="0" xfId="0" applyFont="1"/>
    <xf numFmtId="0" fontId="5" fillId="3" borderId="0" xfId="0" applyFont="1" applyFill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/>
    <xf numFmtId="164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/>
    <xf numFmtId="0" fontId="5" fillId="4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5" fillId="5" borderId="0" xfId="0" applyFont="1" applyFill="1"/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wrapText="1"/>
    </xf>
    <xf numFmtId="164" fontId="2" fillId="0" borderId="1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3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164" fontId="2" fillId="0" borderId="1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2" fillId="3" borderId="1" xfId="3" applyFont="1" applyFill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0" fillId="0" borderId="8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0" borderId="0" xfId="0" applyFont="1" applyFill="1"/>
    <xf numFmtId="164" fontId="2" fillId="0" borderId="1" xfId="3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/>
    </xf>
    <xf numFmtId="164" fontId="2" fillId="3" borderId="1" xfId="1" applyFont="1" applyFill="1" applyBorder="1" applyAlignment="1">
      <alignment vertical="center"/>
    </xf>
    <xf numFmtId="164" fontId="5" fillId="3" borderId="1" xfId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/>
    <xf numFmtId="0" fontId="2" fillId="3" borderId="0" xfId="0" applyFont="1" applyFill="1"/>
    <xf numFmtId="0" fontId="2" fillId="3" borderId="1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2" fillId="0" borderId="0" xfId="0" applyFont="1" applyFill="1"/>
    <xf numFmtId="0" fontId="8" fillId="3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vertical="center"/>
    </xf>
    <xf numFmtId="8" fontId="2" fillId="3" borderId="1" xfId="0" applyNumberFormat="1" applyFont="1" applyFill="1" applyBorder="1" applyAlignment="1">
      <alignment vertical="center" wrapText="1"/>
    </xf>
    <xf numFmtId="8" fontId="4" fillId="3" borderId="1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right" vertical="center" wrapText="1"/>
    </xf>
    <xf numFmtId="8" fontId="4" fillId="3" borderId="1" xfId="0" applyNumberFormat="1" applyFont="1" applyFill="1" applyBorder="1" applyAlignment="1">
      <alignment horizontal="right" vertical="center" wrapText="1"/>
    </xf>
    <xf numFmtId="164" fontId="5" fillId="4" borderId="1" xfId="1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164" fontId="2" fillId="3" borderId="1" xfId="3" applyFont="1" applyFill="1" applyBorder="1" applyAlignment="1">
      <alignment vertical="center"/>
    </xf>
    <xf numFmtId="165" fontId="17" fillId="0" borderId="1" xfId="2" applyNumberFormat="1" applyFont="1" applyBorder="1" applyAlignment="1">
      <alignment vertical="center"/>
    </xf>
    <xf numFmtId="164" fontId="2" fillId="3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3" borderId="13" xfId="1" applyFont="1" applyFill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164" fontId="11" fillId="3" borderId="13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164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 wrapText="1"/>
    </xf>
    <xf numFmtId="164" fontId="2" fillId="0" borderId="1" xfId="3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4" fillId="3" borderId="1" xfId="1" applyFont="1" applyFill="1" applyBorder="1" applyAlignment="1">
      <alignment horizontal="right" vertical="center"/>
    </xf>
    <xf numFmtId="164" fontId="2" fillId="3" borderId="1" xfId="3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17" fillId="0" borderId="1" xfId="2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65" fontId="17" fillId="3" borderId="1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/>
    </xf>
    <xf numFmtId="164" fontId="2" fillId="5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right"/>
    </xf>
    <xf numFmtId="164" fontId="5" fillId="3" borderId="1" xfId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right" vertical="center" wrapText="1"/>
    </xf>
    <xf numFmtId="165" fontId="17" fillId="3" borderId="1" xfId="2" applyNumberFormat="1" applyFont="1" applyFill="1" applyBorder="1" applyAlignment="1">
      <alignment vertical="center"/>
    </xf>
    <xf numFmtId="164" fontId="5" fillId="3" borderId="0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8" fontId="2" fillId="0" borderId="1" xfId="0" applyNumberFormat="1" applyFont="1" applyFill="1" applyBorder="1" applyAlignment="1">
      <alignment horizontal="right"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164" fontId="8" fillId="3" borderId="1" xfId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164" fontId="9" fillId="3" borderId="1" xfId="1" applyFont="1" applyFill="1" applyBorder="1" applyAlignment="1">
      <alignment horizontal="right" vertical="center"/>
    </xf>
    <xf numFmtId="164" fontId="8" fillId="0" borderId="1" xfId="1" applyFont="1" applyFill="1" applyBorder="1" applyAlignment="1">
      <alignment horizontal="right" vertical="center"/>
    </xf>
    <xf numFmtId="164" fontId="11" fillId="0" borderId="1" xfId="1" applyFont="1" applyFill="1" applyBorder="1" applyAlignment="1">
      <alignment horizontal="right" vertical="center"/>
    </xf>
    <xf numFmtId="164" fontId="12" fillId="0" borderId="1" xfId="1" applyFont="1" applyFill="1" applyBorder="1" applyAlignment="1">
      <alignment horizontal="right" vertical="center"/>
    </xf>
    <xf numFmtId="8" fontId="11" fillId="0" borderId="1" xfId="0" applyNumberFormat="1" applyFont="1" applyFill="1" applyBorder="1" applyAlignment="1">
      <alignment horizontal="right" vertical="center" wrapText="1"/>
    </xf>
    <xf numFmtId="165" fontId="17" fillId="3" borderId="1" xfId="2" applyNumberFormat="1" applyFont="1" applyFill="1" applyBorder="1" applyAlignment="1">
      <alignment horizontal="right" vertical="center"/>
    </xf>
    <xf numFmtId="164" fontId="11" fillId="3" borderId="1" xfId="1" applyFont="1" applyFill="1" applyBorder="1" applyAlignment="1">
      <alignment horizontal="right" vertical="center"/>
    </xf>
    <xf numFmtId="164" fontId="12" fillId="3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3" fillId="3" borderId="1" xfId="2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3" fillId="0" borderId="2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 vertical="top" wrapText="1"/>
    </xf>
    <xf numFmtId="0" fontId="13" fillId="0" borderId="3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top" wrapText="1"/>
    </xf>
    <xf numFmtId="0" fontId="13" fillId="3" borderId="3" xfId="2" applyFont="1" applyFill="1" applyBorder="1" applyAlignment="1">
      <alignment horizontal="center" vertical="top" wrapTex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3" fillId="6" borderId="2" xfId="4" applyFont="1" applyFill="1" applyBorder="1" applyAlignment="1">
      <alignment horizontal="center" vertical="top" wrapText="1"/>
    </xf>
    <xf numFmtId="0" fontId="13" fillId="6" borderId="3" xfId="4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5" fillId="0" borderId="2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6">
    <cellStyle name="Currency" xfId="1" builtinId="4"/>
    <cellStyle name="Currency 2 2" xfId="3"/>
    <cellStyle name="Normal" xfId="0" builtinId="0"/>
    <cellStyle name="Normal 2" xfId="2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ve/Documents/All%20Tenders/RPFL%20Tenders/2021%20Dec/From%20Praneil%2004-12-21/RPFL%20Costing%20and%20Tender%20Sheet%20for%20WoG%20Rofing%2004-12-2021%20B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ng Sept '21"/>
      <sheetName val="Central Jan '21"/>
      <sheetName val="Eastern Jan '21"/>
      <sheetName val="Western Jan '21"/>
      <sheetName val="Northern Jan '21"/>
      <sheetName val="Western Jan '19"/>
      <sheetName val="Central Eastern Jan '19"/>
      <sheetName val="Northern Jan '19"/>
      <sheetName val="Costing Jan '19"/>
      <sheetName val="Costing Jan '17 (2)"/>
      <sheetName val="Central, West, North Jan 16"/>
    </sheetNames>
    <sheetDataSet>
      <sheetData sheetId="0" refreshError="1">
        <row r="5">
          <cell r="O5">
            <v>23.216865094170405</v>
          </cell>
          <cell r="P5">
            <v>24.308057753596415</v>
          </cell>
        </row>
        <row r="6">
          <cell r="O6">
            <v>19.463762842105265</v>
          </cell>
          <cell r="P6">
            <v>20.378559695684213</v>
          </cell>
        </row>
        <row r="7">
          <cell r="O7">
            <v>18.447230643037972</v>
          </cell>
          <cell r="P7">
            <v>19.314250483260757</v>
          </cell>
        </row>
        <row r="8">
          <cell r="O8">
            <v>13.222086539016393</v>
          </cell>
          <cell r="P8">
            <v>13.843524606350163</v>
          </cell>
        </row>
        <row r="9">
          <cell r="O9">
            <v>75.878453038674024</v>
          </cell>
          <cell r="P9">
            <v>79.672375690607723</v>
          </cell>
        </row>
        <row r="10">
          <cell r="O10">
            <v>58.617777777777789</v>
          </cell>
          <cell r="P10">
            <v>61.548666666666684</v>
          </cell>
        </row>
        <row r="11">
          <cell r="O11">
            <v>23.467482000000004</v>
          </cell>
          <cell r="P11">
            <v>24.640856100000004</v>
          </cell>
        </row>
        <row r="12">
          <cell r="O12">
            <v>15.808011049723758</v>
          </cell>
          <cell r="P12">
            <v>16.598411602209946</v>
          </cell>
        </row>
        <row r="13">
          <cell r="O13">
            <v>13.229435483870969</v>
          </cell>
          <cell r="P13">
            <v>13.890907258064518</v>
          </cell>
        </row>
        <row r="14">
          <cell r="O14">
            <v>10.538674033149173</v>
          </cell>
          <cell r="P14">
            <v>11.065607734806632</v>
          </cell>
        </row>
        <row r="15">
          <cell r="O15">
            <v>8.8196236559139773</v>
          </cell>
          <cell r="P15">
            <v>9.2606048387096767</v>
          </cell>
        </row>
        <row r="16">
          <cell r="O16">
            <v>27.685208492307691</v>
          </cell>
          <cell r="P16">
            <v>28.986413291446151</v>
          </cell>
        </row>
        <row r="17">
          <cell r="O17">
            <v>23.511781894736849</v>
          </cell>
          <cell r="P17">
            <v>24.616835643789482</v>
          </cell>
        </row>
        <row r="18">
          <cell r="O18">
            <v>20.777853767441862</v>
          </cell>
          <cell r="P18">
            <v>21.754412894511628</v>
          </cell>
        </row>
        <row r="19">
          <cell r="O19">
            <v>10.229230769230769</v>
          </cell>
          <cell r="P19">
            <v>10.740692307692308</v>
          </cell>
        </row>
        <row r="20">
          <cell r="O20">
            <v>15.343846153846155</v>
          </cell>
          <cell r="P20">
            <v>16.111038461538463</v>
          </cell>
        </row>
        <row r="21">
          <cell r="O21">
            <v>15.343846153846155</v>
          </cell>
          <cell r="P21">
            <v>16.111038461538463</v>
          </cell>
        </row>
        <row r="22">
          <cell r="O22">
            <v>15.343846153846155</v>
          </cell>
          <cell r="P22">
            <v>16.111038461538463</v>
          </cell>
        </row>
        <row r="23">
          <cell r="O23">
            <v>15.343846153846155</v>
          </cell>
        </row>
        <row r="24">
          <cell r="O24">
            <v>16.185445161290325</v>
          </cell>
          <cell r="P24">
            <v>16.994717419354842</v>
          </cell>
        </row>
        <row r="25">
          <cell r="O25">
            <v>2.966221089148851</v>
          </cell>
          <cell r="P25">
            <v>3.1145321436062936</v>
          </cell>
        </row>
        <row r="26">
          <cell r="O26">
            <v>52.110720000000001</v>
          </cell>
          <cell r="P26">
            <v>54.716256000000001</v>
          </cell>
        </row>
        <row r="27">
          <cell r="O27">
            <v>27.685208492307691</v>
          </cell>
          <cell r="P27">
            <v>28.986413291446151</v>
          </cell>
        </row>
        <row r="28">
          <cell r="O28">
            <v>15.189677419354839</v>
          </cell>
          <cell r="P28">
            <v>15.903592258064515</v>
          </cell>
        </row>
        <row r="29">
          <cell r="O29">
            <v>0.68582799999999999</v>
          </cell>
          <cell r="P29">
            <v>0.71806191600000002</v>
          </cell>
        </row>
        <row r="30">
          <cell r="O30">
            <v>0.82611100000000004</v>
          </cell>
          <cell r="P30">
            <v>0.86493821700000006</v>
          </cell>
        </row>
        <row r="31">
          <cell r="O31">
            <v>0.62348000000000015</v>
          </cell>
          <cell r="P31">
            <v>0.65278356000000015</v>
          </cell>
        </row>
        <row r="32">
          <cell r="O32">
            <v>0.65465400000000007</v>
          </cell>
          <cell r="P32">
            <v>0.68542273800000009</v>
          </cell>
        </row>
        <row r="33">
          <cell r="O33">
            <v>0.592306</v>
          </cell>
          <cell r="P33">
            <v>0.62014438199999999</v>
          </cell>
        </row>
        <row r="34">
          <cell r="O34">
            <v>0.62348000000000015</v>
          </cell>
          <cell r="P34">
            <v>0.65278356000000015</v>
          </cell>
        </row>
        <row r="35">
          <cell r="O35">
            <v>0.51437100000000002</v>
          </cell>
          <cell r="P35">
            <v>0.53854643700000004</v>
          </cell>
        </row>
        <row r="36">
          <cell r="O36">
            <v>0.62348000000000015</v>
          </cell>
          <cell r="P36">
            <v>0.65278356000000015</v>
          </cell>
        </row>
        <row r="37">
          <cell r="O37">
            <v>0.74817600000000006</v>
          </cell>
          <cell r="P37">
            <v>0.78334027200000012</v>
          </cell>
        </row>
        <row r="38">
          <cell r="O38">
            <v>0.93522000000000005</v>
          </cell>
          <cell r="P38">
            <v>0.97917534000000006</v>
          </cell>
        </row>
        <row r="39">
          <cell r="O39">
            <v>0.74817600000000006</v>
          </cell>
          <cell r="P39">
            <v>0.78334027200000012</v>
          </cell>
        </row>
        <row r="40">
          <cell r="O40">
            <v>0.79493700000000012</v>
          </cell>
          <cell r="P40">
            <v>0.83229903900000013</v>
          </cell>
        </row>
        <row r="41">
          <cell r="O41">
            <v>23.544000000000004</v>
          </cell>
          <cell r="P41">
            <v>24.650568000000003</v>
          </cell>
        </row>
        <row r="42">
          <cell r="O42">
            <v>20.600999999999999</v>
          </cell>
          <cell r="P42">
            <v>21.569247000000001</v>
          </cell>
        </row>
        <row r="43">
          <cell r="O43">
            <v>235.44000000000003</v>
          </cell>
          <cell r="P43">
            <v>246.50568000000004</v>
          </cell>
        </row>
        <row r="44">
          <cell r="O44">
            <v>264.87</v>
          </cell>
          <cell r="P44">
            <v>277.31889000000001</v>
          </cell>
        </row>
        <row r="45">
          <cell r="O45">
            <v>229.554</v>
          </cell>
          <cell r="P45">
            <v>240.34303800000001</v>
          </cell>
        </row>
        <row r="47">
          <cell r="O47">
            <v>4.9442399999999997</v>
          </cell>
          <cell r="P47">
            <v>5.1766192799999997</v>
          </cell>
        </row>
        <row r="48">
          <cell r="O48">
            <v>5.2385400000000004</v>
          </cell>
          <cell r="P48">
            <v>5.4847513800000005</v>
          </cell>
        </row>
        <row r="49">
          <cell r="O49">
            <v>5.2385400000000004</v>
          </cell>
          <cell r="P49">
            <v>5.4847513800000005</v>
          </cell>
        </row>
        <row r="50">
          <cell r="O50">
            <v>9.4323150000000027</v>
          </cell>
          <cell r="P50">
            <v>9.8756338050000032</v>
          </cell>
        </row>
        <row r="51">
          <cell r="P51">
            <v>9.8756338050000032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opLeftCell="A230" zoomScaleNormal="100" workbookViewId="0">
      <selection activeCell="A2" sqref="A2:P2"/>
    </sheetView>
  </sheetViews>
  <sheetFormatPr defaultRowHeight="12.75" x14ac:dyDescent="0.2"/>
  <cols>
    <col min="1" max="1" width="4.140625" style="1" customWidth="1"/>
    <col min="2" max="2" width="24.5703125" style="13" customWidth="1"/>
    <col min="3" max="3" width="18.5703125" style="5" customWidth="1"/>
    <col min="4" max="6" width="11.5703125" style="5" customWidth="1"/>
    <col min="7" max="7" width="26.7109375" style="114" customWidth="1"/>
    <col min="8" max="8" width="11.5703125" style="43" customWidth="1"/>
    <col min="9" max="9" width="9.7109375" style="1" customWidth="1"/>
    <col min="10" max="10" width="9.140625" style="5" customWidth="1"/>
    <col min="11" max="11" width="11.42578125" style="5" customWidth="1"/>
    <col min="12" max="12" width="10.140625" style="5" customWidth="1"/>
    <col min="13" max="13" width="10.5703125" style="5" customWidth="1"/>
    <col min="14" max="14" width="11.42578125" style="5" customWidth="1"/>
    <col min="15" max="15" width="9.85546875" style="5" customWidth="1"/>
    <col min="16" max="16" width="13.7109375" style="1" customWidth="1"/>
    <col min="17" max="16384" width="9.140625" style="1"/>
  </cols>
  <sheetData>
    <row r="1" spans="1:16" x14ac:dyDescent="0.2">
      <c r="A1" s="9"/>
      <c r="B1" s="14"/>
      <c r="C1" s="126"/>
      <c r="D1" s="126"/>
      <c r="E1" s="126"/>
      <c r="F1" s="126"/>
      <c r="G1" s="113"/>
      <c r="H1" s="42"/>
      <c r="I1" s="9"/>
      <c r="P1" s="9"/>
    </row>
    <row r="2" spans="1:16" s="5" customFormat="1" ht="23.25" customHeight="1" x14ac:dyDescent="0.2">
      <c r="A2" s="356" t="s">
        <v>217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12.75" customHeight="1" x14ac:dyDescent="0.2">
      <c r="A3" s="323" t="s">
        <v>0</v>
      </c>
      <c r="B3" s="323" t="s">
        <v>1</v>
      </c>
      <c r="C3" s="323" t="s">
        <v>2</v>
      </c>
      <c r="D3" s="323" t="s">
        <v>3</v>
      </c>
      <c r="E3" s="323" t="s">
        <v>51</v>
      </c>
      <c r="F3" s="323" t="s">
        <v>71</v>
      </c>
      <c r="G3" s="325" t="s">
        <v>56</v>
      </c>
      <c r="H3" s="324" t="s">
        <v>4</v>
      </c>
      <c r="I3" s="324" t="s">
        <v>5</v>
      </c>
      <c r="J3" s="328" t="s">
        <v>34</v>
      </c>
      <c r="K3" s="328" t="s">
        <v>35</v>
      </c>
      <c r="L3" s="328" t="s">
        <v>36</v>
      </c>
      <c r="M3" s="328" t="s">
        <v>37</v>
      </c>
      <c r="N3" s="328" t="s">
        <v>29</v>
      </c>
      <c r="O3" s="328" t="s">
        <v>38</v>
      </c>
      <c r="P3" s="324" t="s">
        <v>39</v>
      </c>
    </row>
    <row r="4" spans="1:16" ht="12.75" customHeight="1" x14ac:dyDescent="0.2">
      <c r="A4" s="323"/>
      <c r="B4" s="323"/>
      <c r="C4" s="323"/>
      <c r="D4" s="323"/>
      <c r="E4" s="323"/>
      <c r="F4" s="323"/>
      <c r="G4" s="325"/>
      <c r="H4" s="324"/>
      <c r="I4" s="324"/>
      <c r="J4" s="328"/>
      <c r="K4" s="328"/>
      <c r="L4" s="328"/>
      <c r="M4" s="328"/>
      <c r="N4" s="328"/>
      <c r="O4" s="328"/>
      <c r="P4" s="324"/>
    </row>
    <row r="5" spans="1:16" x14ac:dyDescent="0.2">
      <c r="A5" s="323"/>
      <c r="B5" s="323"/>
      <c r="C5" s="323"/>
      <c r="D5" s="323"/>
      <c r="E5" s="323"/>
      <c r="F5" s="323"/>
      <c r="G5" s="325"/>
      <c r="H5" s="324"/>
      <c r="I5" s="324"/>
      <c r="J5" s="328"/>
      <c r="K5" s="328"/>
      <c r="L5" s="328"/>
      <c r="M5" s="328"/>
      <c r="N5" s="328"/>
      <c r="O5" s="328"/>
      <c r="P5" s="324"/>
    </row>
    <row r="6" spans="1:16" ht="25.5" customHeight="1" x14ac:dyDescent="0.2">
      <c r="A6" s="33">
        <v>1</v>
      </c>
      <c r="B6" s="36" t="s">
        <v>52</v>
      </c>
      <c r="C6" s="127"/>
      <c r="D6" s="127"/>
      <c r="E6" s="127"/>
      <c r="F6" s="127"/>
      <c r="G6" s="44"/>
      <c r="H6" s="45"/>
      <c r="I6" s="23"/>
      <c r="J6" s="198"/>
      <c r="K6" s="198"/>
      <c r="L6" s="198"/>
      <c r="M6" s="198"/>
      <c r="N6" s="198"/>
      <c r="O6" s="198"/>
      <c r="P6" s="24"/>
    </row>
    <row r="7" spans="1:16" ht="25.5" x14ac:dyDescent="0.2">
      <c r="A7" s="299">
        <v>1</v>
      </c>
      <c r="B7" s="301" t="s">
        <v>130</v>
      </c>
      <c r="C7" s="291" t="s">
        <v>83</v>
      </c>
      <c r="D7" s="291" t="s">
        <v>77</v>
      </c>
      <c r="E7" s="285"/>
      <c r="F7" s="317" t="s">
        <v>84</v>
      </c>
      <c r="G7" s="306" t="s">
        <v>131</v>
      </c>
      <c r="H7" s="313">
        <v>50</v>
      </c>
      <c r="I7" s="11" t="s">
        <v>18</v>
      </c>
      <c r="J7" s="66">
        <f>'[1]Costing Sept ''21'!$O$5</f>
        <v>23.216865094170405</v>
      </c>
      <c r="K7" s="66">
        <f>'[1]Costing Sept ''21'!$O$5</f>
        <v>23.216865094170405</v>
      </c>
      <c r="L7" s="66">
        <f>'[1]Costing Sept ''21'!$O$5</f>
        <v>23.216865094170405</v>
      </c>
      <c r="M7" s="66">
        <f>'[1]Costing Sept ''21'!$O$5</f>
        <v>23.216865094170405</v>
      </c>
      <c r="N7" s="66">
        <f>'[1]Costing Sept ''21'!$O$5</f>
        <v>23.216865094170405</v>
      </c>
      <c r="O7" s="66">
        <f>'[1]Costing Sept ''21'!$O$5</f>
        <v>23.216865094170405</v>
      </c>
      <c r="P7" s="26" t="s">
        <v>85</v>
      </c>
    </row>
    <row r="8" spans="1:16" ht="48" customHeight="1" x14ac:dyDescent="0.2">
      <c r="A8" s="300"/>
      <c r="B8" s="302"/>
      <c r="C8" s="291"/>
      <c r="D8" s="291"/>
      <c r="E8" s="286"/>
      <c r="F8" s="318"/>
      <c r="G8" s="307"/>
      <c r="H8" s="314"/>
      <c r="I8" s="12" t="s">
        <v>19</v>
      </c>
      <c r="J8" s="66">
        <f>J7*0.98</f>
        <v>22.752527792286998</v>
      </c>
      <c r="K8" s="66">
        <f t="shared" ref="K8:O8" si="0">K7*0.98</f>
        <v>22.752527792286998</v>
      </c>
      <c r="L8" s="66">
        <f t="shared" si="0"/>
        <v>22.752527792286998</v>
      </c>
      <c r="M8" s="66">
        <f t="shared" si="0"/>
        <v>22.752527792286998</v>
      </c>
      <c r="N8" s="66">
        <f t="shared" si="0"/>
        <v>22.752527792286998</v>
      </c>
      <c r="O8" s="66">
        <f t="shared" si="0"/>
        <v>22.752527792286998</v>
      </c>
      <c r="P8" s="27" t="s">
        <v>86</v>
      </c>
    </row>
    <row r="9" spans="1:16" ht="25.5" x14ac:dyDescent="0.2">
      <c r="A9" s="299">
        <v>1</v>
      </c>
      <c r="B9" s="301" t="s">
        <v>132</v>
      </c>
      <c r="C9" s="291" t="s">
        <v>83</v>
      </c>
      <c r="D9" s="291" t="s">
        <v>77</v>
      </c>
      <c r="E9" s="285"/>
      <c r="F9" s="317" t="s">
        <v>84</v>
      </c>
      <c r="G9" s="306" t="s">
        <v>133</v>
      </c>
      <c r="H9" s="313">
        <v>50</v>
      </c>
      <c r="I9" s="11" t="s">
        <v>18</v>
      </c>
      <c r="J9" s="66">
        <f>'[1]Costing Sept ''21'!$O$6</f>
        <v>19.463762842105265</v>
      </c>
      <c r="K9" s="66">
        <f>'[1]Costing Sept ''21'!$O$6</f>
        <v>19.463762842105265</v>
      </c>
      <c r="L9" s="66">
        <f>'[1]Costing Sept ''21'!$O$6</f>
        <v>19.463762842105265</v>
      </c>
      <c r="M9" s="66">
        <f>'[1]Costing Sept ''21'!$O$6</f>
        <v>19.463762842105265</v>
      </c>
      <c r="N9" s="66">
        <f>'[1]Costing Sept ''21'!$O$6</f>
        <v>19.463762842105265</v>
      </c>
      <c r="O9" s="66">
        <f>'[1]Costing Sept ''21'!$O$6</f>
        <v>19.463762842105265</v>
      </c>
      <c r="P9" s="46" t="s">
        <v>85</v>
      </c>
    </row>
    <row r="10" spans="1:16" ht="84" customHeight="1" x14ac:dyDescent="0.2">
      <c r="A10" s="300"/>
      <c r="B10" s="302"/>
      <c r="C10" s="291"/>
      <c r="D10" s="291"/>
      <c r="E10" s="286"/>
      <c r="F10" s="318"/>
      <c r="G10" s="307"/>
      <c r="H10" s="314"/>
      <c r="I10" s="12" t="s">
        <v>19</v>
      </c>
      <c r="J10" s="66">
        <f>J9*0.98</f>
        <v>19.07448758526316</v>
      </c>
      <c r="K10" s="66">
        <f t="shared" ref="K10:O10" si="1">K9*0.98</f>
        <v>19.07448758526316</v>
      </c>
      <c r="L10" s="66">
        <f t="shared" si="1"/>
        <v>19.07448758526316</v>
      </c>
      <c r="M10" s="66">
        <f t="shared" si="1"/>
        <v>19.07448758526316</v>
      </c>
      <c r="N10" s="66">
        <f t="shared" si="1"/>
        <v>19.07448758526316</v>
      </c>
      <c r="O10" s="66">
        <f t="shared" si="1"/>
        <v>19.07448758526316</v>
      </c>
      <c r="P10" s="27" t="s">
        <v>86</v>
      </c>
    </row>
    <row r="11" spans="1:16" s="2" customFormat="1" ht="19.5" customHeight="1" x14ac:dyDescent="0.2">
      <c r="A11" s="295">
        <v>2</v>
      </c>
      <c r="B11" s="297" t="s">
        <v>189</v>
      </c>
      <c r="C11" s="313" t="s">
        <v>78</v>
      </c>
      <c r="D11" s="313" t="s">
        <v>79</v>
      </c>
      <c r="E11" s="313" t="s">
        <v>80</v>
      </c>
      <c r="F11" s="313" t="s">
        <v>81</v>
      </c>
      <c r="G11" s="303" t="s">
        <v>193</v>
      </c>
      <c r="H11" s="313" t="s">
        <v>82</v>
      </c>
      <c r="I11" s="54" t="s">
        <v>18</v>
      </c>
      <c r="J11" s="117">
        <v>19.649999999999999</v>
      </c>
      <c r="K11" s="117">
        <v>19.649999999999999</v>
      </c>
      <c r="L11" s="117">
        <v>19.649999999999999</v>
      </c>
      <c r="M11" s="117">
        <v>19.649999999999999</v>
      </c>
      <c r="N11" s="117">
        <v>19.649999999999999</v>
      </c>
      <c r="O11" s="117">
        <v>19.649999999999999</v>
      </c>
      <c r="P11" s="47" t="s">
        <v>87</v>
      </c>
    </row>
    <row r="12" spans="1:16" s="2" customFormat="1" ht="19.5" customHeight="1" x14ac:dyDescent="0.2">
      <c r="A12" s="296"/>
      <c r="B12" s="298"/>
      <c r="C12" s="314"/>
      <c r="D12" s="314"/>
      <c r="E12" s="314"/>
      <c r="F12" s="314"/>
      <c r="G12" s="304"/>
      <c r="H12" s="314"/>
      <c r="I12" s="88" t="s">
        <v>19</v>
      </c>
      <c r="J12" s="117">
        <v>19.43</v>
      </c>
      <c r="K12" s="117">
        <v>19.43</v>
      </c>
      <c r="L12" s="117">
        <v>19.43</v>
      </c>
      <c r="M12" s="117">
        <v>19.43</v>
      </c>
      <c r="N12" s="117">
        <v>19.43</v>
      </c>
      <c r="O12" s="117">
        <v>19.43</v>
      </c>
      <c r="P12" s="47" t="s">
        <v>87</v>
      </c>
    </row>
    <row r="13" spans="1:16" s="102" customFormat="1" ht="19.5" customHeight="1" x14ac:dyDescent="0.2">
      <c r="A13" s="285">
        <v>2</v>
      </c>
      <c r="B13" s="310" t="s">
        <v>190</v>
      </c>
      <c r="C13" s="285" t="s">
        <v>78</v>
      </c>
      <c r="D13" s="285" t="s">
        <v>79</v>
      </c>
      <c r="E13" s="285" t="s">
        <v>80</v>
      </c>
      <c r="F13" s="285" t="s">
        <v>81</v>
      </c>
      <c r="G13" s="292" t="s">
        <v>193</v>
      </c>
      <c r="H13" s="285" t="s">
        <v>82</v>
      </c>
      <c r="I13" s="110" t="s">
        <v>18</v>
      </c>
      <c r="J13" s="118">
        <v>25.16</v>
      </c>
      <c r="K13" s="118">
        <v>25.16</v>
      </c>
      <c r="L13" s="118">
        <v>25.16</v>
      </c>
      <c r="M13" s="118">
        <v>25.16</v>
      </c>
      <c r="N13" s="118">
        <v>25.16</v>
      </c>
      <c r="O13" s="118">
        <v>25.16</v>
      </c>
      <c r="P13" s="101" t="s">
        <v>87</v>
      </c>
    </row>
    <row r="14" spans="1:16" s="102" customFormat="1" ht="19.5" customHeight="1" x14ac:dyDescent="0.2">
      <c r="A14" s="286"/>
      <c r="B14" s="311"/>
      <c r="C14" s="286"/>
      <c r="D14" s="286"/>
      <c r="E14" s="286"/>
      <c r="F14" s="286"/>
      <c r="G14" s="293"/>
      <c r="H14" s="286"/>
      <c r="I14" s="111" t="s">
        <v>19</v>
      </c>
      <c r="J14" s="118">
        <v>24.88</v>
      </c>
      <c r="K14" s="118">
        <v>24.88</v>
      </c>
      <c r="L14" s="118">
        <v>24.88</v>
      </c>
      <c r="M14" s="118">
        <v>24.88</v>
      </c>
      <c r="N14" s="118">
        <v>24.88</v>
      </c>
      <c r="O14" s="118">
        <v>24.88</v>
      </c>
      <c r="P14" s="101" t="s">
        <v>87</v>
      </c>
    </row>
    <row r="15" spans="1:16" s="102" customFormat="1" ht="18" customHeight="1" x14ac:dyDescent="0.2">
      <c r="A15" s="295">
        <v>3</v>
      </c>
      <c r="B15" s="297" t="s">
        <v>215</v>
      </c>
      <c r="C15" s="279"/>
      <c r="D15" s="280"/>
      <c r="E15" s="281"/>
      <c r="F15" s="285" t="s">
        <v>194</v>
      </c>
      <c r="G15" s="287"/>
      <c r="H15" s="288"/>
      <c r="I15" s="196" t="s">
        <v>18</v>
      </c>
      <c r="J15" s="117">
        <v>22.15</v>
      </c>
      <c r="K15" s="117">
        <v>22.15</v>
      </c>
      <c r="L15" s="117">
        <v>22.15</v>
      </c>
      <c r="M15" s="117">
        <v>22.15</v>
      </c>
      <c r="N15" s="117">
        <v>22.15</v>
      </c>
      <c r="O15" s="117">
        <v>22.15</v>
      </c>
      <c r="P15" s="101"/>
    </row>
    <row r="16" spans="1:16" s="102" customFormat="1" ht="31.5" customHeight="1" x14ac:dyDescent="0.2">
      <c r="A16" s="296"/>
      <c r="B16" s="298"/>
      <c r="C16" s="282"/>
      <c r="D16" s="283"/>
      <c r="E16" s="284"/>
      <c r="F16" s="286"/>
      <c r="G16" s="289"/>
      <c r="H16" s="290"/>
      <c r="I16" s="89" t="s">
        <v>19</v>
      </c>
      <c r="J16" s="117">
        <v>22.15</v>
      </c>
      <c r="K16" s="117">
        <v>22.15</v>
      </c>
      <c r="L16" s="117">
        <v>22.15</v>
      </c>
      <c r="M16" s="117">
        <v>22.15</v>
      </c>
      <c r="N16" s="117">
        <v>22.15</v>
      </c>
      <c r="O16" s="117">
        <v>22.15</v>
      </c>
      <c r="P16" s="101"/>
    </row>
    <row r="17" spans="1:16" s="2" customFormat="1" ht="19.5" customHeight="1" x14ac:dyDescent="0.2">
      <c r="A17" s="295">
        <v>3</v>
      </c>
      <c r="B17" s="297" t="s">
        <v>76</v>
      </c>
      <c r="C17" s="313" t="s">
        <v>88</v>
      </c>
      <c r="D17" s="313" t="s">
        <v>89</v>
      </c>
      <c r="E17" s="313">
        <v>0.42</v>
      </c>
      <c r="F17" s="313" t="s">
        <v>185</v>
      </c>
      <c r="G17" s="305" t="s">
        <v>91</v>
      </c>
      <c r="H17" s="285"/>
      <c r="I17" s="54" t="s">
        <v>18</v>
      </c>
      <c r="J17" s="199">
        <v>6.75</v>
      </c>
      <c r="K17" s="199">
        <v>6.75</v>
      </c>
      <c r="L17" s="199">
        <v>6.75</v>
      </c>
      <c r="M17" s="199">
        <v>6.75</v>
      </c>
      <c r="N17" s="199">
        <v>6.75</v>
      </c>
      <c r="O17" s="199">
        <v>6.75</v>
      </c>
      <c r="P17" s="124" t="s">
        <v>92</v>
      </c>
    </row>
    <row r="18" spans="1:16" s="2" customFormat="1" ht="19.5" customHeight="1" x14ac:dyDescent="0.2">
      <c r="A18" s="296"/>
      <c r="B18" s="298"/>
      <c r="C18" s="314"/>
      <c r="D18" s="314"/>
      <c r="E18" s="314"/>
      <c r="F18" s="314"/>
      <c r="G18" s="305"/>
      <c r="H18" s="286"/>
      <c r="I18" s="89" t="s">
        <v>19</v>
      </c>
      <c r="J18" s="199">
        <v>6.75</v>
      </c>
      <c r="K18" s="199">
        <v>6.75</v>
      </c>
      <c r="L18" s="199">
        <v>6.75</v>
      </c>
      <c r="M18" s="199">
        <v>6.75</v>
      </c>
      <c r="N18" s="199">
        <v>6.75</v>
      </c>
      <c r="O18" s="199">
        <v>6.75</v>
      </c>
      <c r="P18" s="124" t="s">
        <v>92</v>
      </c>
    </row>
    <row r="19" spans="1:16" s="30" customFormat="1" ht="35.25" customHeight="1" x14ac:dyDescent="0.2">
      <c r="A19" s="33">
        <v>2</v>
      </c>
      <c r="B19" s="36" t="s">
        <v>53</v>
      </c>
      <c r="C19" s="127"/>
      <c r="D19" s="127"/>
      <c r="E19" s="127"/>
      <c r="F19" s="127"/>
      <c r="G19" s="44"/>
      <c r="H19" s="45"/>
      <c r="I19" s="23"/>
      <c r="J19" s="134"/>
      <c r="K19" s="33"/>
      <c r="L19" s="33"/>
      <c r="M19" s="33"/>
      <c r="N19" s="33"/>
      <c r="O19" s="33"/>
      <c r="P19" s="29"/>
    </row>
    <row r="20" spans="1:16" ht="25.5" x14ac:dyDescent="0.2">
      <c r="A20" s="299">
        <v>1</v>
      </c>
      <c r="B20" s="301" t="s">
        <v>130</v>
      </c>
      <c r="C20" s="291" t="s">
        <v>83</v>
      </c>
      <c r="D20" s="291" t="s">
        <v>77</v>
      </c>
      <c r="E20" s="285"/>
      <c r="F20" s="317" t="s">
        <v>84</v>
      </c>
      <c r="G20" s="306" t="s">
        <v>134</v>
      </c>
      <c r="H20" s="315">
        <v>50</v>
      </c>
      <c r="I20" s="11" t="s">
        <v>18</v>
      </c>
      <c r="J20" s="66">
        <f>'[1]Costing Sept ''21'!$O$7</f>
        <v>18.447230643037972</v>
      </c>
      <c r="K20" s="66">
        <f>'[1]Costing Sept ''21'!$O$7</f>
        <v>18.447230643037972</v>
      </c>
      <c r="L20" s="66">
        <f>'[1]Costing Sept ''21'!$O$7</f>
        <v>18.447230643037972</v>
      </c>
      <c r="M20" s="66">
        <f>'[1]Costing Sept ''21'!$O$7</f>
        <v>18.447230643037972</v>
      </c>
      <c r="N20" s="66">
        <f>'[1]Costing Sept ''21'!$O$7</f>
        <v>18.447230643037972</v>
      </c>
      <c r="O20" s="66">
        <f>'[1]Costing Sept ''21'!$O$7</f>
        <v>18.447230643037972</v>
      </c>
      <c r="P20" s="26" t="s">
        <v>85</v>
      </c>
    </row>
    <row r="21" spans="1:16" ht="78.75" customHeight="1" x14ac:dyDescent="0.2">
      <c r="A21" s="300"/>
      <c r="B21" s="302"/>
      <c r="C21" s="291"/>
      <c r="D21" s="291"/>
      <c r="E21" s="286"/>
      <c r="F21" s="318"/>
      <c r="G21" s="307"/>
      <c r="H21" s="316"/>
      <c r="I21" s="12" t="s">
        <v>19</v>
      </c>
      <c r="J21" s="66">
        <f>J20*0.98</f>
        <v>18.078286030177214</v>
      </c>
      <c r="K21" s="66">
        <f t="shared" ref="K21:O21" si="2">K20*0.98</f>
        <v>18.078286030177214</v>
      </c>
      <c r="L21" s="66">
        <f t="shared" si="2"/>
        <v>18.078286030177214</v>
      </c>
      <c r="M21" s="66">
        <f t="shared" si="2"/>
        <v>18.078286030177214</v>
      </c>
      <c r="N21" s="66">
        <f t="shared" si="2"/>
        <v>18.078286030177214</v>
      </c>
      <c r="O21" s="66">
        <f t="shared" si="2"/>
        <v>18.078286030177214</v>
      </c>
      <c r="P21" s="27" t="s">
        <v>86</v>
      </c>
    </row>
    <row r="22" spans="1:16" ht="25.5" x14ac:dyDescent="0.2">
      <c r="A22" s="299">
        <v>1</v>
      </c>
      <c r="B22" s="301" t="s">
        <v>132</v>
      </c>
      <c r="C22" s="291" t="s">
        <v>83</v>
      </c>
      <c r="D22" s="291" t="s">
        <v>77</v>
      </c>
      <c r="E22" s="285"/>
      <c r="F22" s="317" t="s">
        <v>84</v>
      </c>
      <c r="G22" s="306" t="s">
        <v>135</v>
      </c>
      <c r="H22" s="315">
        <v>50</v>
      </c>
      <c r="I22" s="11" t="s">
        <v>18</v>
      </c>
      <c r="J22" s="66">
        <f>'[1]Costing Sept ''21'!$O$8</f>
        <v>13.222086539016393</v>
      </c>
      <c r="K22" s="66">
        <f>'[1]Costing Sept ''21'!$O$8</f>
        <v>13.222086539016393</v>
      </c>
      <c r="L22" s="66">
        <f>'[1]Costing Sept ''21'!$O$8</f>
        <v>13.222086539016393</v>
      </c>
      <c r="M22" s="66">
        <f>'[1]Costing Sept ''21'!$O$8</f>
        <v>13.222086539016393</v>
      </c>
      <c r="N22" s="66">
        <f>'[1]Costing Sept ''21'!$O$8</f>
        <v>13.222086539016393</v>
      </c>
      <c r="O22" s="66">
        <f>'[1]Costing Sept ''21'!$O$8</f>
        <v>13.222086539016393</v>
      </c>
      <c r="P22" s="46" t="s">
        <v>85</v>
      </c>
    </row>
    <row r="23" spans="1:16" ht="78.75" customHeight="1" x14ac:dyDescent="0.2">
      <c r="A23" s="300"/>
      <c r="B23" s="302"/>
      <c r="C23" s="291"/>
      <c r="D23" s="291"/>
      <c r="E23" s="286"/>
      <c r="F23" s="318"/>
      <c r="G23" s="307"/>
      <c r="H23" s="316"/>
      <c r="I23" s="12" t="s">
        <v>19</v>
      </c>
      <c r="J23" s="66">
        <f>J22*0.98</f>
        <v>12.957644808236065</v>
      </c>
      <c r="K23" s="66">
        <f t="shared" ref="K23:O23" si="3">K22*0.98</f>
        <v>12.957644808236065</v>
      </c>
      <c r="L23" s="66">
        <f t="shared" si="3"/>
        <v>12.957644808236065</v>
      </c>
      <c r="M23" s="66">
        <f t="shared" si="3"/>
        <v>12.957644808236065</v>
      </c>
      <c r="N23" s="66">
        <f t="shared" si="3"/>
        <v>12.957644808236065</v>
      </c>
      <c r="O23" s="66">
        <f t="shared" si="3"/>
        <v>12.957644808236065</v>
      </c>
      <c r="P23" s="27" t="s">
        <v>86</v>
      </c>
    </row>
    <row r="24" spans="1:16" s="2" customFormat="1" ht="18" customHeight="1" x14ac:dyDescent="0.2">
      <c r="A24" s="295">
        <v>2</v>
      </c>
      <c r="B24" s="297" t="s">
        <v>189</v>
      </c>
      <c r="C24" s="313" t="s">
        <v>78</v>
      </c>
      <c r="D24" s="313" t="s">
        <v>79</v>
      </c>
      <c r="E24" s="313" t="s">
        <v>80</v>
      </c>
      <c r="F24" s="313" t="s">
        <v>81</v>
      </c>
      <c r="G24" s="303" t="s">
        <v>193</v>
      </c>
      <c r="H24" s="315" t="s">
        <v>82</v>
      </c>
      <c r="I24" s="11" t="s">
        <v>18</v>
      </c>
      <c r="J24" s="117">
        <v>19.649999999999999</v>
      </c>
      <c r="K24" s="117">
        <v>19.649999999999999</v>
      </c>
      <c r="L24" s="117">
        <v>19.649999999999999</v>
      </c>
      <c r="M24" s="117">
        <v>19.649999999999999</v>
      </c>
      <c r="N24" s="117">
        <v>19.649999999999999</v>
      </c>
      <c r="O24" s="117">
        <v>19.649999999999999</v>
      </c>
      <c r="P24" s="47" t="s">
        <v>87</v>
      </c>
    </row>
    <row r="25" spans="1:16" s="2" customFormat="1" ht="18" customHeight="1" x14ac:dyDescent="0.2">
      <c r="A25" s="296"/>
      <c r="B25" s="298"/>
      <c r="C25" s="314"/>
      <c r="D25" s="314"/>
      <c r="E25" s="314"/>
      <c r="F25" s="314"/>
      <c r="G25" s="304"/>
      <c r="H25" s="316"/>
      <c r="I25" s="89" t="s">
        <v>19</v>
      </c>
      <c r="J25" s="117">
        <v>19.43</v>
      </c>
      <c r="K25" s="117">
        <v>19.43</v>
      </c>
      <c r="L25" s="117">
        <v>19.43</v>
      </c>
      <c r="M25" s="117">
        <v>19.43</v>
      </c>
      <c r="N25" s="117">
        <v>19.43</v>
      </c>
      <c r="O25" s="117">
        <v>19.43</v>
      </c>
      <c r="P25" s="47" t="s">
        <v>87</v>
      </c>
    </row>
    <row r="26" spans="1:16" s="102" customFormat="1" ht="18" customHeight="1" x14ac:dyDescent="0.2">
      <c r="A26" s="112"/>
      <c r="B26" s="310" t="s">
        <v>190</v>
      </c>
      <c r="C26" s="285" t="s">
        <v>78</v>
      </c>
      <c r="D26" s="285" t="s">
        <v>79</v>
      </c>
      <c r="E26" s="285" t="s">
        <v>80</v>
      </c>
      <c r="F26" s="285" t="s">
        <v>81</v>
      </c>
      <c r="G26" s="292" t="s">
        <v>193</v>
      </c>
      <c r="H26" s="326" t="s">
        <v>82</v>
      </c>
      <c r="I26" s="110" t="s">
        <v>18</v>
      </c>
      <c r="J26" s="118">
        <v>25.16</v>
      </c>
      <c r="K26" s="118">
        <v>25.16</v>
      </c>
      <c r="L26" s="118">
        <v>25.16</v>
      </c>
      <c r="M26" s="118">
        <v>25.16</v>
      </c>
      <c r="N26" s="118">
        <v>25.16</v>
      </c>
      <c r="O26" s="118">
        <v>25.16</v>
      </c>
      <c r="P26" s="101" t="s">
        <v>87</v>
      </c>
    </row>
    <row r="27" spans="1:16" s="102" customFormat="1" ht="18" customHeight="1" x14ac:dyDescent="0.2">
      <c r="A27" s="112"/>
      <c r="B27" s="311"/>
      <c r="C27" s="286"/>
      <c r="D27" s="286"/>
      <c r="E27" s="286"/>
      <c r="F27" s="286"/>
      <c r="G27" s="293"/>
      <c r="H27" s="327"/>
      <c r="I27" s="111" t="s">
        <v>19</v>
      </c>
      <c r="J27" s="118">
        <v>24.88</v>
      </c>
      <c r="K27" s="118">
        <v>24.88</v>
      </c>
      <c r="L27" s="118">
        <v>24.88</v>
      </c>
      <c r="M27" s="118">
        <v>24.88</v>
      </c>
      <c r="N27" s="118">
        <v>24.88</v>
      </c>
      <c r="O27" s="118">
        <v>24.88</v>
      </c>
      <c r="P27" s="101" t="s">
        <v>87</v>
      </c>
    </row>
    <row r="28" spans="1:16" s="102" customFormat="1" ht="18" customHeight="1" x14ac:dyDescent="0.2">
      <c r="A28" s="295">
        <v>3</v>
      </c>
      <c r="B28" s="297" t="s">
        <v>215</v>
      </c>
      <c r="C28" s="279"/>
      <c r="D28" s="280"/>
      <c r="E28" s="281"/>
      <c r="F28" s="285" t="s">
        <v>194</v>
      </c>
      <c r="G28" s="287"/>
      <c r="H28" s="288"/>
      <c r="I28" s="196" t="s">
        <v>18</v>
      </c>
      <c r="J28" s="117">
        <v>19.03</v>
      </c>
      <c r="K28" s="117">
        <v>19.03</v>
      </c>
      <c r="L28" s="117">
        <v>19.03</v>
      </c>
      <c r="M28" s="117">
        <v>19.03</v>
      </c>
      <c r="N28" s="117">
        <v>19.03</v>
      </c>
      <c r="O28" s="117">
        <v>19.03</v>
      </c>
      <c r="P28" s="101"/>
    </row>
    <row r="29" spans="1:16" s="102" customFormat="1" ht="31.5" customHeight="1" x14ac:dyDescent="0.2">
      <c r="A29" s="296"/>
      <c r="B29" s="298"/>
      <c r="C29" s="282"/>
      <c r="D29" s="283"/>
      <c r="E29" s="284"/>
      <c r="F29" s="286"/>
      <c r="G29" s="289"/>
      <c r="H29" s="290"/>
      <c r="I29" s="89" t="s">
        <v>19</v>
      </c>
      <c r="J29" s="117">
        <v>19.03</v>
      </c>
      <c r="K29" s="117">
        <v>19.03</v>
      </c>
      <c r="L29" s="117">
        <v>19.03</v>
      </c>
      <c r="M29" s="117">
        <v>19.03</v>
      </c>
      <c r="N29" s="117">
        <v>19.03</v>
      </c>
      <c r="O29" s="117">
        <v>19.03</v>
      </c>
      <c r="P29" s="101"/>
    </row>
    <row r="30" spans="1:16" s="2" customFormat="1" ht="18" customHeight="1" x14ac:dyDescent="0.2">
      <c r="A30" s="295">
        <v>3</v>
      </c>
      <c r="B30" s="297" t="s">
        <v>76</v>
      </c>
      <c r="C30" s="124" t="s">
        <v>88</v>
      </c>
      <c r="D30" s="124" t="s">
        <v>89</v>
      </c>
      <c r="E30" s="124">
        <v>0.42</v>
      </c>
      <c r="F30" s="124" t="s">
        <v>90</v>
      </c>
      <c r="G30" s="305" t="s">
        <v>91</v>
      </c>
      <c r="H30" s="48" t="s">
        <v>93</v>
      </c>
      <c r="I30" s="54" t="s">
        <v>18</v>
      </c>
      <c r="J30" s="139">
        <v>5.8</v>
      </c>
      <c r="K30" s="139">
        <v>5.8</v>
      </c>
      <c r="L30" s="139">
        <v>5.8</v>
      </c>
      <c r="M30" s="139">
        <v>5.8</v>
      </c>
      <c r="N30" s="139">
        <v>5.8</v>
      </c>
      <c r="O30" s="139">
        <v>5.8</v>
      </c>
      <c r="P30" s="124" t="s">
        <v>92</v>
      </c>
    </row>
    <row r="31" spans="1:16" s="2" customFormat="1" ht="18" customHeight="1" x14ac:dyDescent="0.2">
      <c r="A31" s="296"/>
      <c r="B31" s="298"/>
      <c r="C31" s="124" t="s">
        <v>88</v>
      </c>
      <c r="D31" s="124" t="s">
        <v>89</v>
      </c>
      <c r="E31" s="124">
        <v>0.42</v>
      </c>
      <c r="F31" s="124" t="s">
        <v>90</v>
      </c>
      <c r="G31" s="305"/>
      <c r="H31" s="48" t="s">
        <v>93</v>
      </c>
      <c r="I31" s="89" t="s">
        <v>19</v>
      </c>
      <c r="J31" s="139">
        <v>5.8</v>
      </c>
      <c r="K31" s="139">
        <v>5.8</v>
      </c>
      <c r="L31" s="139">
        <v>5.8</v>
      </c>
      <c r="M31" s="139">
        <v>5.8</v>
      </c>
      <c r="N31" s="139">
        <v>5.8</v>
      </c>
      <c r="O31" s="139">
        <v>5.8</v>
      </c>
      <c r="P31" s="124" t="s">
        <v>92</v>
      </c>
    </row>
    <row r="32" spans="1:16" s="30" customFormat="1" ht="24.75" customHeight="1" x14ac:dyDescent="0.2">
      <c r="A32" s="33">
        <v>3</v>
      </c>
      <c r="B32" s="36" t="s">
        <v>54</v>
      </c>
      <c r="C32" s="127"/>
      <c r="D32" s="127"/>
      <c r="E32" s="127"/>
      <c r="F32" s="127"/>
      <c r="G32" s="44"/>
      <c r="H32" s="45"/>
      <c r="I32" s="23"/>
      <c r="J32" s="134"/>
      <c r="K32" s="33"/>
      <c r="L32" s="33"/>
      <c r="M32" s="33"/>
      <c r="N32" s="33"/>
      <c r="O32" s="33"/>
      <c r="P32" s="29"/>
    </row>
    <row r="33" spans="1:16" ht="25.5" customHeight="1" x14ac:dyDescent="0.2">
      <c r="A33" s="299">
        <v>1</v>
      </c>
      <c r="B33" s="301" t="s">
        <v>130</v>
      </c>
      <c r="C33" s="291" t="s">
        <v>83</v>
      </c>
      <c r="D33" s="291" t="s">
        <v>77</v>
      </c>
      <c r="E33" s="285"/>
      <c r="F33" s="317" t="s">
        <v>84</v>
      </c>
      <c r="G33" s="321" t="s">
        <v>186</v>
      </c>
      <c r="H33" s="78">
        <v>50</v>
      </c>
      <c r="I33" s="11" t="s">
        <v>18</v>
      </c>
      <c r="J33" s="83">
        <f>'[1]Costing Sept ''21'!$O$16</f>
        <v>27.685208492307691</v>
      </c>
      <c r="K33" s="83">
        <f>'[1]Costing Sept ''21'!$O$16</f>
        <v>27.685208492307691</v>
      </c>
      <c r="L33" s="83">
        <f>'[1]Costing Sept ''21'!$O$16</f>
        <v>27.685208492307691</v>
      </c>
      <c r="M33" s="83">
        <f>'[1]Costing Sept ''21'!$O$16</f>
        <v>27.685208492307691</v>
      </c>
      <c r="N33" s="83">
        <f>'[1]Costing Sept ''21'!$O$16</f>
        <v>27.685208492307691</v>
      </c>
      <c r="O33" s="83">
        <f>'[1]Costing Sept ''21'!$O$16</f>
        <v>27.685208492307691</v>
      </c>
      <c r="P33" s="84" t="s">
        <v>85</v>
      </c>
    </row>
    <row r="34" spans="1:16" ht="65.25" customHeight="1" x14ac:dyDescent="0.2">
      <c r="A34" s="300"/>
      <c r="B34" s="302"/>
      <c r="C34" s="291"/>
      <c r="D34" s="291"/>
      <c r="E34" s="286"/>
      <c r="F34" s="318"/>
      <c r="G34" s="322"/>
      <c r="H34" s="79">
        <v>50</v>
      </c>
      <c r="I34" s="12" t="s">
        <v>19</v>
      </c>
      <c r="J34" s="83">
        <f>J33*0.98</f>
        <v>27.131504322461538</v>
      </c>
      <c r="K34" s="83">
        <f t="shared" ref="K34:O34" si="4">K33*0.98</f>
        <v>27.131504322461538</v>
      </c>
      <c r="L34" s="83">
        <f t="shared" si="4"/>
        <v>27.131504322461538</v>
      </c>
      <c r="M34" s="83">
        <f t="shared" si="4"/>
        <v>27.131504322461538</v>
      </c>
      <c r="N34" s="83">
        <f t="shared" si="4"/>
        <v>27.131504322461538</v>
      </c>
      <c r="O34" s="83">
        <f t="shared" si="4"/>
        <v>27.131504322461538</v>
      </c>
      <c r="P34" s="85" t="s">
        <v>86</v>
      </c>
    </row>
    <row r="35" spans="1:16" ht="25.5" customHeight="1" x14ac:dyDescent="0.2">
      <c r="A35" s="299">
        <v>1</v>
      </c>
      <c r="B35" s="301" t="s">
        <v>132</v>
      </c>
      <c r="C35" s="291" t="s">
        <v>83</v>
      </c>
      <c r="D35" s="291" t="s">
        <v>77</v>
      </c>
      <c r="E35" s="285"/>
      <c r="F35" s="317" t="s">
        <v>84</v>
      </c>
      <c r="G35" s="321" t="s">
        <v>187</v>
      </c>
      <c r="H35" s="78">
        <v>50</v>
      </c>
      <c r="I35" s="11" t="s">
        <v>18</v>
      </c>
      <c r="J35" s="83">
        <f>'[1]Costing Sept ''21'!$O$17</f>
        <v>23.511781894736849</v>
      </c>
      <c r="K35" s="83">
        <f>'[1]Costing Sept ''21'!$O$17</f>
        <v>23.511781894736849</v>
      </c>
      <c r="L35" s="83">
        <f>'[1]Costing Sept ''21'!$O$17</f>
        <v>23.511781894736849</v>
      </c>
      <c r="M35" s="83">
        <f>'[1]Costing Sept ''21'!$O$17</f>
        <v>23.511781894736849</v>
      </c>
      <c r="N35" s="83">
        <f>'[1]Costing Sept ''21'!$O$17</f>
        <v>23.511781894736849</v>
      </c>
      <c r="O35" s="83">
        <f>'[1]Costing Sept ''21'!$O$17</f>
        <v>23.511781894736849</v>
      </c>
      <c r="P35" s="84" t="s">
        <v>85</v>
      </c>
    </row>
    <row r="36" spans="1:16" ht="63.75" customHeight="1" x14ac:dyDescent="0.2">
      <c r="A36" s="300"/>
      <c r="B36" s="302"/>
      <c r="C36" s="291"/>
      <c r="D36" s="291"/>
      <c r="E36" s="286"/>
      <c r="F36" s="318"/>
      <c r="G36" s="322"/>
      <c r="H36" s="79">
        <v>50</v>
      </c>
      <c r="I36" s="12" t="s">
        <v>19</v>
      </c>
      <c r="J36" s="83">
        <f>J35*0.98</f>
        <v>23.041546256842111</v>
      </c>
      <c r="K36" s="83">
        <f t="shared" ref="K36:O36" si="5">K35*0.98</f>
        <v>23.041546256842111</v>
      </c>
      <c r="L36" s="83">
        <f t="shared" si="5"/>
        <v>23.041546256842111</v>
      </c>
      <c r="M36" s="83">
        <f t="shared" si="5"/>
        <v>23.041546256842111</v>
      </c>
      <c r="N36" s="83">
        <f t="shared" si="5"/>
        <v>23.041546256842111</v>
      </c>
      <c r="O36" s="83">
        <f t="shared" si="5"/>
        <v>23.041546256842111</v>
      </c>
      <c r="P36" s="85" t="s">
        <v>86</v>
      </c>
    </row>
    <row r="37" spans="1:16" ht="25.5" customHeight="1" x14ac:dyDescent="0.2">
      <c r="A37" s="299">
        <v>1</v>
      </c>
      <c r="B37" s="301" t="s">
        <v>166</v>
      </c>
      <c r="C37" s="291" t="s">
        <v>83</v>
      </c>
      <c r="D37" s="291" t="s">
        <v>77</v>
      </c>
      <c r="E37" s="285"/>
      <c r="F37" s="317" t="s">
        <v>84</v>
      </c>
      <c r="G37" s="321" t="s">
        <v>188</v>
      </c>
      <c r="H37" s="78">
        <v>50</v>
      </c>
      <c r="I37" s="11" t="s">
        <v>18</v>
      </c>
      <c r="J37" s="83">
        <f>'[1]Costing Sept ''21'!$O$18</f>
        <v>20.777853767441862</v>
      </c>
      <c r="K37" s="83">
        <f>'[1]Costing Sept ''21'!$O$18</f>
        <v>20.777853767441862</v>
      </c>
      <c r="L37" s="83">
        <f>'[1]Costing Sept ''21'!$O$18</f>
        <v>20.777853767441862</v>
      </c>
      <c r="M37" s="83">
        <f>'[1]Costing Sept ''21'!$O$18</f>
        <v>20.777853767441862</v>
      </c>
      <c r="N37" s="83">
        <f>'[1]Costing Sept ''21'!$O$18</f>
        <v>20.777853767441862</v>
      </c>
      <c r="O37" s="83">
        <f>'[1]Costing Sept ''21'!$O$18</f>
        <v>20.777853767441862</v>
      </c>
      <c r="P37" s="84" t="s">
        <v>85</v>
      </c>
    </row>
    <row r="38" spans="1:16" ht="63.75" customHeight="1" x14ac:dyDescent="0.2">
      <c r="A38" s="300"/>
      <c r="B38" s="302"/>
      <c r="C38" s="291"/>
      <c r="D38" s="291"/>
      <c r="E38" s="286"/>
      <c r="F38" s="318"/>
      <c r="G38" s="322"/>
      <c r="H38" s="79">
        <v>50</v>
      </c>
      <c r="I38" s="12" t="s">
        <v>19</v>
      </c>
      <c r="J38" s="83">
        <f>J37*0.98</f>
        <v>20.362296692093025</v>
      </c>
      <c r="K38" s="83">
        <f t="shared" ref="K38:O38" si="6">K37*0.98</f>
        <v>20.362296692093025</v>
      </c>
      <c r="L38" s="83">
        <f t="shared" si="6"/>
        <v>20.362296692093025</v>
      </c>
      <c r="M38" s="83">
        <f t="shared" si="6"/>
        <v>20.362296692093025</v>
      </c>
      <c r="N38" s="83">
        <f t="shared" si="6"/>
        <v>20.362296692093025</v>
      </c>
      <c r="O38" s="83">
        <f t="shared" si="6"/>
        <v>20.362296692093025</v>
      </c>
      <c r="P38" s="85" t="s">
        <v>86</v>
      </c>
    </row>
    <row r="39" spans="1:16" s="2" customFormat="1" ht="21" customHeight="1" x14ac:dyDescent="0.2">
      <c r="A39" s="295">
        <v>2</v>
      </c>
      <c r="B39" s="297" t="s">
        <v>189</v>
      </c>
      <c r="C39" s="124" t="s">
        <v>94</v>
      </c>
      <c r="D39" s="124" t="s">
        <v>95</v>
      </c>
      <c r="E39" s="124" t="s">
        <v>80</v>
      </c>
      <c r="F39" s="124" t="s">
        <v>81</v>
      </c>
      <c r="G39" s="303" t="s">
        <v>193</v>
      </c>
      <c r="H39" s="86" t="s">
        <v>82</v>
      </c>
      <c r="I39" s="54" t="s">
        <v>18</v>
      </c>
      <c r="J39" s="117">
        <f>(22.7125*9/100)+22.71</f>
        <v>24.754125000000002</v>
      </c>
      <c r="K39" s="117">
        <f t="shared" ref="K39:O39" si="7">(22.7125*9/100)+22.71</f>
        <v>24.754125000000002</v>
      </c>
      <c r="L39" s="117">
        <f t="shared" si="7"/>
        <v>24.754125000000002</v>
      </c>
      <c r="M39" s="117">
        <f t="shared" si="7"/>
        <v>24.754125000000002</v>
      </c>
      <c r="N39" s="117">
        <f t="shared" si="7"/>
        <v>24.754125000000002</v>
      </c>
      <c r="O39" s="117">
        <f t="shared" si="7"/>
        <v>24.754125000000002</v>
      </c>
      <c r="P39" s="47" t="s">
        <v>87</v>
      </c>
    </row>
    <row r="40" spans="1:16" s="2" customFormat="1" ht="21" customHeight="1" x14ac:dyDescent="0.2">
      <c r="A40" s="296"/>
      <c r="B40" s="298"/>
      <c r="C40" s="124"/>
      <c r="D40" s="124"/>
      <c r="E40" s="124"/>
      <c r="F40" s="124"/>
      <c r="G40" s="304"/>
      <c r="H40" s="86"/>
      <c r="I40" s="88" t="s">
        <v>19</v>
      </c>
      <c r="J40" s="117">
        <f>+J39-0.2</f>
        <v>24.554125000000003</v>
      </c>
      <c r="K40" s="117">
        <f t="shared" ref="K40:O40" si="8">+K39-0.2</f>
        <v>24.554125000000003</v>
      </c>
      <c r="L40" s="117">
        <f t="shared" si="8"/>
        <v>24.554125000000003</v>
      </c>
      <c r="M40" s="117">
        <f t="shared" si="8"/>
        <v>24.554125000000003</v>
      </c>
      <c r="N40" s="117">
        <f t="shared" si="8"/>
        <v>24.554125000000003</v>
      </c>
      <c r="O40" s="117">
        <f t="shared" si="8"/>
        <v>24.554125000000003</v>
      </c>
      <c r="P40" s="47" t="s">
        <v>87</v>
      </c>
    </row>
    <row r="41" spans="1:16" s="102" customFormat="1" ht="21" customHeight="1" x14ac:dyDescent="0.2">
      <c r="A41" s="285">
        <v>2</v>
      </c>
      <c r="B41" s="310" t="s">
        <v>190</v>
      </c>
      <c r="C41" s="125" t="s">
        <v>94</v>
      </c>
      <c r="D41" s="125" t="s">
        <v>95</v>
      </c>
      <c r="E41" s="125" t="s">
        <v>80</v>
      </c>
      <c r="F41" s="125" t="s">
        <v>81</v>
      </c>
      <c r="G41" s="292" t="s">
        <v>193</v>
      </c>
      <c r="H41" s="100" t="s">
        <v>82</v>
      </c>
      <c r="I41" s="110" t="s">
        <v>18</v>
      </c>
      <c r="J41" s="118">
        <v>31.69</v>
      </c>
      <c r="K41" s="118">
        <v>31.69</v>
      </c>
      <c r="L41" s="118">
        <v>31.69</v>
      </c>
      <c r="M41" s="118">
        <v>31.69</v>
      </c>
      <c r="N41" s="118">
        <v>31.69</v>
      </c>
      <c r="O41" s="118">
        <v>31.69</v>
      </c>
      <c r="P41" s="101" t="s">
        <v>87</v>
      </c>
    </row>
    <row r="42" spans="1:16" s="102" customFormat="1" ht="21" customHeight="1" x14ac:dyDescent="0.2">
      <c r="A42" s="286"/>
      <c r="B42" s="311"/>
      <c r="C42" s="125"/>
      <c r="D42" s="125"/>
      <c r="E42" s="125"/>
      <c r="F42" s="125"/>
      <c r="G42" s="293"/>
      <c r="H42" s="100"/>
      <c r="I42" s="111" t="s">
        <v>19</v>
      </c>
      <c r="J42" s="118">
        <v>31.41</v>
      </c>
      <c r="K42" s="118">
        <v>31.41</v>
      </c>
      <c r="L42" s="118">
        <v>31.41</v>
      </c>
      <c r="M42" s="118">
        <v>31.41</v>
      </c>
      <c r="N42" s="118">
        <v>31.41</v>
      </c>
      <c r="O42" s="118">
        <v>31.41</v>
      </c>
      <c r="P42" s="101" t="s">
        <v>87</v>
      </c>
    </row>
    <row r="43" spans="1:16" s="102" customFormat="1" ht="18" customHeight="1" x14ac:dyDescent="0.2">
      <c r="A43" s="295">
        <v>3</v>
      </c>
      <c r="B43" s="297" t="s">
        <v>215</v>
      </c>
      <c r="C43" s="279"/>
      <c r="D43" s="280"/>
      <c r="E43" s="281"/>
      <c r="F43" s="285" t="s">
        <v>194</v>
      </c>
      <c r="G43" s="287"/>
      <c r="H43" s="288"/>
      <c r="I43" s="196" t="s">
        <v>18</v>
      </c>
      <c r="J43" s="117">
        <v>27.56</v>
      </c>
      <c r="K43" s="117">
        <v>27.56</v>
      </c>
      <c r="L43" s="117">
        <v>27.56</v>
      </c>
      <c r="M43" s="117">
        <v>27.56</v>
      </c>
      <c r="N43" s="117">
        <v>27.56</v>
      </c>
      <c r="O43" s="117">
        <v>27.56</v>
      </c>
      <c r="P43" s="101"/>
    </row>
    <row r="44" spans="1:16" s="102" customFormat="1" ht="30" customHeight="1" x14ac:dyDescent="0.2">
      <c r="A44" s="296"/>
      <c r="B44" s="298"/>
      <c r="C44" s="282"/>
      <c r="D44" s="283"/>
      <c r="E44" s="284"/>
      <c r="F44" s="286"/>
      <c r="G44" s="289"/>
      <c r="H44" s="290"/>
      <c r="I44" s="89" t="s">
        <v>19</v>
      </c>
      <c r="J44" s="117">
        <v>27.56</v>
      </c>
      <c r="K44" s="117">
        <v>27.56</v>
      </c>
      <c r="L44" s="117">
        <v>27.56</v>
      </c>
      <c r="M44" s="117">
        <v>27.56</v>
      </c>
      <c r="N44" s="117">
        <v>27.56</v>
      </c>
      <c r="O44" s="117">
        <v>27.56</v>
      </c>
      <c r="P44" s="101"/>
    </row>
    <row r="45" spans="1:16" s="2" customFormat="1" ht="21" customHeight="1" x14ac:dyDescent="0.2">
      <c r="A45" s="295">
        <v>3</v>
      </c>
      <c r="B45" s="297" t="s">
        <v>76</v>
      </c>
      <c r="C45" s="124" t="s">
        <v>88</v>
      </c>
      <c r="D45" s="124" t="s">
        <v>89</v>
      </c>
      <c r="E45" s="124">
        <v>0.42</v>
      </c>
      <c r="F45" s="124" t="s">
        <v>90</v>
      </c>
      <c r="G45" s="305" t="s">
        <v>91</v>
      </c>
      <c r="H45" s="48" t="s">
        <v>93</v>
      </c>
      <c r="I45" s="54" t="s">
        <v>18</v>
      </c>
      <c r="J45" s="139">
        <v>8.4</v>
      </c>
      <c r="K45" s="139">
        <v>8.4</v>
      </c>
      <c r="L45" s="139">
        <v>8.4</v>
      </c>
      <c r="M45" s="139">
        <v>8.4</v>
      </c>
      <c r="N45" s="139">
        <v>8.4</v>
      </c>
      <c r="O45" s="139">
        <v>8.4</v>
      </c>
      <c r="P45" s="124" t="s">
        <v>92</v>
      </c>
    </row>
    <row r="46" spans="1:16" s="2" customFormat="1" ht="21" customHeight="1" x14ac:dyDescent="0.2">
      <c r="A46" s="296"/>
      <c r="B46" s="298"/>
      <c r="C46" s="124" t="s">
        <v>88</v>
      </c>
      <c r="D46" s="124" t="s">
        <v>89</v>
      </c>
      <c r="E46" s="124">
        <v>0.42</v>
      </c>
      <c r="F46" s="124" t="s">
        <v>90</v>
      </c>
      <c r="G46" s="305"/>
      <c r="H46" s="48" t="s">
        <v>93</v>
      </c>
      <c r="I46" s="88" t="s">
        <v>19</v>
      </c>
      <c r="J46" s="139">
        <v>8.4</v>
      </c>
      <c r="K46" s="139">
        <v>8.4</v>
      </c>
      <c r="L46" s="139">
        <v>8.4</v>
      </c>
      <c r="M46" s="139">
        <v>8.4</v>
      </c>
      <c r="N46" s="139">
        <v>8.4</v>
      </c>
      <c r="O46" s="139">
        <v>8.4</v>
      </c>
      <c r="P46" s="124" t="s">
        <v>92</v>
      </c>
    </row>
    <row r="47" spans="1:16" s="30" customFormat="1" x14ac:dyDescent="0.2">
      <c r="A47" s="23">
        <v>4</v>
      </c>
      <c r="B47" s="36" t="s">
        <v>55</v>
      </c>
      <c r="C47" s="128"/>
      <c r="D47" s="128"/>
      <c r="E47" s="128"/>
      <c r="F47" s="128"/>
      <c r="G47" s="56"/>
      <c r="H47" s="57"/>
      <c r="I47" s="58"/>
      <c r="J47" s="200"/>
      <c r="K47" s="128"/>
      <c r="L47" s="128"/>
      <c r="M47" s="128"/>
      <c r="N47" s="128"/>
      <c r="O47" s="128"/>
      <c r="P47" s="59"/>
    </row>
    <row r="48" spans="1:16" s="2" customFormat="1" ht="25.5" customHeight="1" x14ac:dyDescent="0.2">
      <c r="A48" s="299">
        <v>1</v>
      </c>
      <c r="B48" s="301" t="s">
        <v>130</v>
      </c>
      <c r="C48" s="291" t="s">
        <v>83</v>
      </c>
      <c r="D48" s="291" t="s">
        <v>77</v>
      </c>
      <c r="E48" s="124"/>
      <c r="F48" s="25" t="s">
        <v>84</v>
      </c>
      <c r="G48" s="306" t="s">
        <v>136</v>
      </c>
      <c r="H48" s="55">
        <v>50</v>
      </c>
      <c r="I48" s="51" t="s">
        <v>18</v>
      </c>
      <c r="J48" s="66">
        <f>'[1]Costing Sept ''21'!$O$9</f>
        <v>75.878453038674024</v>
      </c>
      <c r="K48" s="66">
        <f>'[1]Costing Sept ''21'!$O$9</f>
        <v>75.878453038674024</v>
      </c>
      <c r="L48" s="66">
        <f>'[1]Costing Sept ''21'!$O$9</f>
        <v>75.878453038674024</v>
      </c>
      <c r="M48" s="66">
        <f>'[1]Costing Sept ''21'!$O$9</f>
        <v>75.878453038674024</v>
      </c>
      <c r="N48" s="66">
        <f>'[1]Costing Sept ''21'!$O$9</f>
        <v>75.878453038674024</v>
      </c>
      <c r="O48" s="66">
        <f>'[1]Costing Sept ''21'!$O$9</f>
        <v>75.878453038674024</v>
      </c>
      <c r="P48" s="46" t="s">
        <v>85</v>
      </c>
    </row>
    <row r="49" spans="1:16" s="2" customFormat="1" ht="62.25" customHeight="1" x14ac:dyDescent="0.2">
      <c r="A49" s="300"/>
      <c r="B49" s="302"/>
      <c r="C49" s="291"/>
      <c r="D49" s="291"/>
      <c r="E49" s="124"/>
      <c r="F49" s="124"/>
      <c r="G49" s="307"/>
      <c r="H49" s="55"/>
      <c r="I49" s="41" t="s">
        <v>19</v>
      </c>
      <c r="J49" s="66">
        <f>J48*0.98</f>
        <v>74.360883977900542</v>
      </c>
      <c r="K49" s="66">
        <f t="shared" ref="K49:O49" si="9">K48*0.98</f>
        <v>74.360883977900542</v>
      </c>
      <c r="L49" s="66">
        <f t="shared" si="9"/>
        <v>74.360883977900542</v>
      </c>
      <c r="M49" s="66">
        <f t="shared" si="9"/>
        <v>74.360883977900542</v>
      </c>
      <c r="N49" s="66">
        <f t="shared" si="9"/>
        <v>74.360883977900542</v>
      </c>
      <c r="O49" s="66">
        <f t="shared" si="9"/>
        <v>74.360883977900542</v>
      </c>
      <c r="P49" s="27" t="s">
        <v>86</v>
      </c>
    </row>
    <row r="50" spans="1:16" s="2" customFormat="1" ht="25.5" x14ac:dyDescent="0.2">
      <c r="A50" s="299">
        <v>1</v>
      </c>
      <c r="B50" s="301" t="s">
        <v>132</v>
      </c>
      <c r="C50" s="291" t="s">
        <v>83</v>
      </c>
      <c r="D50" s="291" t="s">
        <v>77</v>
      </c>
      <c r="E50" s="124"/>
      <c r="F50" s="25" t="s">
        <v>84</v>
      </c>
      <c r="G50" s="306" t="s">
        <v>137</v>
      </c>
      <c r="H50" s="55">
        <v>50</v>
      </c>
      <c r="I50" s="51" t="s">
        <v>18</v>
      </c>
      <c r="J50" s="66">
        <f>'[1]Costing Sept ''21'!$O$10</f>
        <v>58.617777777777789</v>
      </c>
      <c r="K50" s="66">
        <f>'[1]Costing Sept ''21'!$O$10</f>
        <v>58.617777777777789</v>
      </c>
      <c r="L50" s="66">
        <f>'[1]Costing Sept ''21'!$O$10</f>
        <v>58.617777777777789</v>
      </c>
      <c r="M50" s="66">
        <f>'[1]Costing Sept ''21'!$O$10</f>
        <v>58.617777777777789</v>
      </c>
      <c r="N50" s="66">
        <f>'[1]Costing Sept ''21'!$O$10</f>
        <v>58.617777777777789</v>
      </c>
      <c r="O50" s="66">
        <f>'[1]Costing Sept ''21'!$O$10</f>
        <v>58.617777777777789</v>
      </c>
      <c r="P50" s="46" t="s">
        <v>85</v>
      </c>
    </row>
    <row r="51" spans="1:16" s="2" customFormat="1" ht="66" customHeight="1" x14ac:dyDescent="0.2">
      <c r="A51" s="300"/>
      <c r="B51" s="302"/>
      <c r="C51" s="291"/>
      <c r="D51" s="291"/>
      <c r="E51" s="124"/>
      <c r="F51" s="124"/>
      <c r="G51" s="307"/>
      <c r="H51" s="55"/>
      <c r="I51" s="41" t="s">
        <v>19</v>
      </c>
      <c r="J51" s="66">
        <f>J50*0.98</f>
        <v>57.445422222222234</v>
      </c>
      <c r="K51" s="66">
        <f t="shared" ref="K51:O51" si="10">K50*0.98</f>
        <v>57.445422222222234</v>
      </c>
      <c r="L51" s="66">
        <f t="shared" si="10"/>
        <v>57.445422222222234</v>
      </c>
      <c r="M51" s="66">
        <f t="shared" si="10"/>
        <v>57.445422222222234</v>
      </c>
      <c r="N51" s="66">
        <f t="shared" si="10"/>
        <v>57.445422222222234</v>
      </c>
      <c r="O51" s="66">
        <f t="shared" si="10"/>
        <v>57.445422222222234</v>
      </c>
      <c r="P51" s="27" t="s">
        <v>86</v>
      </c>
    </row>
    <row r="52" spans="1:16" s="2" customFormat="1" x14ac:dyDescent="0.2">
      <c r="A52" s="295">
        <v>2</v>
      </c>
      <c r="B52" s="297" t="s">
        <v>189</v>
      </c>
      <c r="C52" s="124" t="s">
        <v>94</v>
      </c>
      <c r="D52" s="124" t="s">
        <v>95</v>
      </c>
      <c r="E52" s="124" t="s">
        <v>80</v>
      </c>
      <c r="F52" s="124" t="s">
        <v>81</v>
      </c>
      <c r="G52" s="303" t="s">
        <v>193</v>
      </c>
      <c r="H52" s="86" t="s">
        <v>82</v>
      </c>
      <c r="I52" s="54" t="s">
        <v>18</v>
      </c>
      <c r="J52" s="117">
        <f>(21.71*9/100)+21.71</f>
        <v>23.663900000000002</v>
      </c>
      <c r="K52" s="117">
        <f t="shared" ref="K52:O52" si="11">(21.71*9/100)+21.71</f>
        <v>23.663900000000002</v>
      </c>
      <c r="L52" s="117">
        <f t="shared" si="11"/>
        <v>23.663900000000002</v>
      </c>
      <c r="M52" s="117">
        <f t="shared" si="11"/>
        <v>23.663900000000002</v>
      </c>
      <c r="N52" s="117">
        <f t="shared" si="11"/>
        <v>23.663900000000002</v>
      </c>
      <c r="O52" s="117">
        <f t="shared" si="11"/>
        <v>23.663900000000002</v>
      </c>
      <c r="P52" s="47" t="s">
        <v>87</v>
      </c>
    </row>
    <row r="53" spans="1:16" s="2" customFormat="1" x14ac:dyDescent="0.2">
      <c r="A53" s="296"/>
      <c r="B53" s="298"/>
      <c r="C53" s="124"/>
      <c r="D53" s="124"/>
      <c r="E53" s="124"/>
      <c r="F53" s="124"/>
      <c r="G53" s="304"/>
      <c r="H53" s="86"/>
      <c r="I53" s="88" t="s">
        <v>19</v>
      </c>
      <c r="J53" s="117">
        <f>+J52-0.2</f>
        <v>23.463900000000002</v>
      </c>
      <c r="K53" s="117">
        <f t="shared" ref="K53:O53" si="12">+K52-0.2</f>
        <v>23.463900000000002</v>
      </c>
      <c r="L53" s="117">
        <f t="shared" si="12"/>
        <v>23.463900000000002</v>
      </c>
      <c r="M53" s="117">
        <f t="shared" si="12"/>
        <v>23.463900000000002</v>
      </c>
      <c r="N53" s="117">
        <f t="shared" si="12"/>
        <v>23.463900000000002</v>
      </c>
      <c r="O53" s="117">
        <f t="shared" si="12"/>
        <v>23.463900000000002</v>
      </c>
      <c r="P53" s="47" t="s">
        <v>87</v>
      </c>
    </row>
    <row r="54" spans="1:16" s="102" customFormat="1" x14ac:dyDescent="0.2">
      <c r="A54" s="285">
        <v>2</v>
      </c>
      <c r="B54" s="310" t="s">
        <v>190</v>
      </c>
      <c r="C54" s="125" t="s">
        <v>94</v>
      </c>
      <c r="D54" s="125" t="s">
        <v>95</v>
      </c>
      <c r="E54" s="125" t="s">
        <v>80</v>
      </c>
      <c r="F54" s="125" t="s">
        <v>81</v>
      </c>
      <c r="G54" s="292" t="s">
        <v>193</v>
      </c>
      <c r="H54" s="100" t="s">
        <v>82</v>
      </c>
      <c r="I54" s="110" t="s">
        <v>18</v>
      </c>
      <c r="J54" s="118">
        <v>30.29</v>
      </c>
      <c r="K54" s="118">
        <v>30.29</v>
      </c>
      <c r="L54" s="118">
        <v>30.29</v>
      </c>
      <c r="M54" s="118">
        <v>30.29</v>
      </c>
      <c r="N54" s="118">
        <v>30.29</v>
      </c>
      <c r="O54" s="118">
        <v>30.29</v>
      </c>
      <c r="P54" s="101" t="s">
        <v>87</v>
      </c>
    </row>
    <row r="55" spans="1:16" s="102" customFormat="1" x14ac:dyDescent="0.2">
      <c r="A55" s="286"/>
      <c r="B55" s="311"/>
      <c r="C55" s="125"/>
      <c r="D55" s="125"/>
      <c r="E55" s="125"/>
      <c r="F55" s="125"/>
      <c r="G55" s="293"/>
      <c r="H55" s="100"/>
      <c r="I55" s="111" t="s">
        <v>19</v>
      </c>
      <c r="J55" s="118">
        <v>30.01</v>
      </c>
      <c r="K55" s="118">
        <v>30.01</v>
      </c>
      <c r="L55" s="118">
        <v>30.01</v>
      </c>
      <c r="M55" s="118">
        <v>30.01</v>
      </c>
      <c r="N55" s="118">
        <v>30.01</v>
      </c>
      <c r="O55" s="118">
        <v>30.01</v>
      </c>
      <c r="P55" s="101" t="s">
        <v>87</v>
      </c>
    </row>
    <row r="56" spans="1:16" s="2" customFormat="1" ht="15" x14ac:dyDescent="0.2">
      <c r="A56" s="295">
        <v>3</v>
      </c>
      <c r="B56" s="297" t="s">
        <v>76</v>
      </c>
      <c r="C56" s="124" t="s">
        <v>88</v>
      </c>
      <c r="D56" s="124" t="s">
        <v>89</v>
      </c>
      <c r="E56" s="124">
        <v>0.42</v>
      </c>
      <c r="F56" s="124" t="s">
        <v>90</v>
      </c>
      <c r="G56" s="305" t="s">
        <v>91</v>
      </c>
      <c r="H56" s="48" t="s">
        <v>93</v>
      </c>
      <c r="I56" s="54" t="s">
        <v>18</v>
      </c>
      <c r="J56" s="139">
        <v>50.35</v>
      </c>
      <c r="K56" s="139">
        <v>50.35</v>
      </c>
      <c r="L56" s="139">
        <v>50.35</v>
      </c>
      <c r="M56" s="139">
        <v>50.35</v>
      </c>
      <c r="N56" s="139">
        <v>50.35</v>
      </c>
      <c r="O56" s="139">
        <v>50.35</v>
      </c>
      <c r="P56" s="124" t="s">
        <v>92</v>
      </c>
    </row>
    <row r="57" spans="1:16" s="2" customFormat="1" ht="15" x14ac:dyDescent="0.2">
      <c r="A57" s="296"/>
      <c r="B57" s="298"/>
      <c r="C57" s="124" t="s">
        <v>88</v>
      </c>
      <c r="D57" s="124" t="s">
        <v>89</v>
      </c>
      <c r="E57" s="124">
        <v>0.42</v>
      </c>
      <c r="F57" s="124" t="s">
        <v>90</v>
      </c>
      <c r="G57" s="305"/>
      <c r="H57" s="48" t="s">
        <v>93</v>
      </c>
      <c r="I57" s="88" t="s">
        <v>19</v>
      </c>
      <c r="J57" s="139">
        <v>50.35</v>
      </c>
      <c r="K57" s="139">
        <v>50.35</v>
      </c>
      <c r="L57" s="139">
        <v>50.35</v>
      </c>
      <c r="M57" s="139">
        <v>50.35</v>
      </c>
      <c r="N57" s="139">
        <v>50.35</v>
      </c>
      <c r="O57" s="139">
        <v>50.35</v>
      </c>
      <c r="P57" s="124" t="s">
        <v>92</v>
      </c>
    </row>
    <row r="58" spans="1:16" s="30" customFormat="1" ht="33.75" customHeight="1" x14ac:dyDescent="0.2">
      <c r="A58" s="33">
        <v>5</v>
      </c>
      <c r="B58" s="36" t="s">
        <v>57</v>
      </c>
      <c r="C58" s="128"/>
      <c r="D58" s="128"/>
      <c r="E58" s="128"/>
      <c r="F58" s="128"/>
      <c r="G58" s="56"/>
      <c r="H58" s="57"/>
      <c r="I58" s="58"/>
      <c r="J58" s="200"/>
      <c r="K58" s="128"/>
      <c r="L58" s="128"/>
      <c r="M58" s="128"/>
      <c r="N58" s="128"/>
      <c r="O58" s="128"/>
      <c r="P58" s="59"/>
    </row>
    <row r="59" spans="1:16" ht="25.5" x14ac:dyDescent="0.2">
      <c r="A59" s="299">
        <v>1</v>
      </c>
      <c r="B59" s="301" t="s">
        <v>74</v>
      </c>
      <c r="C59" s="291" t="s">
        <v>83</v>
      </c>
      <c r="D59" s="291" t="s">
        <v>77</v>
      </c>
      <c r="E59" s="124"/>
      <c r="F59" s="25" t="s">
        <v>139</v>
      </c>
      <c r="G59" s="319" t="s">
        <v>138</v>
      </c>
      <c r="H59" s="55">
        <v>50</v>
      </c>
      <c r="I59" s="51" t="s">
        <v>18</v>
      </c>
      <c r="J59" s="66">
        <f>'[1]Costing Sept ''21'!$O$11</f>
        <v>23.467482000000004</v>
      </c>
      <c r="K59" s="66">
        <f>'[1]Costing Sept ''21'!$O$11</f>
        <v>23.467482000000004</v>
      </c>
      <c r="L59" s="66">
        <f>'[1]Costing Sept ''21'!$O$11</f>
        <v>23.467482000000004</v>
      </c>
      <c r="M59" s="66">
        <f>'[1]Costing Sept ''21'!$O$11</f>
        <v>23.467482000000004</v>
      </c>
      <c r="N59" s="66">
        <f>'[1]Costing Sept ''21'!$O$11</f>
        <v>23.467482000000004</v>
      </c>
      <c r="O59" s="66">
        <f>'[1]Costing Sept ''21'!$O$11</f>
        <v>23.467482000000004</v>
      </c>
      <c r="P59" s="46" t="s">
        <v>85</v>
      </c>
    </row>
    <row r="60" spans="1:16" ht="63.75" customHeight="1" x14ac:dyDescent="0.2">
      <c r="A60" s="300"/>
      <c r="B60" s="302"/>
      <c r="C60" s="291"/>
      <c r="D60" s="291"/>
      <c r="E60" s="124"/>
      <c r="F60" s="124"/>
      <c r="G60" s="320"/>
      <c r="H60" s="55"/>
      <c r="I60" s="41" t="s">
        <v>19</v>
      </c>
      <c r="J60" s="66">
        <f>J59*0.98</f>
        <v>22.998132360000003</v>
      </c>
      <c r="K60" s="66">
        <f t="shared" ref="K60:O60" si="13">K59*0.98</f>
        <v>22.998132360000003</v>
      </c>
      <c r="L60" s="66">
        <f t="shared" si="13"/>
        <v>22.998132360000003</v>
      </c>
      <c r="M60" s="66">
        <f t="shared" si="13"/>
        <v>22.998132360000003</v>
      </c>
      <c r="N60" s="66">
        <f t="shared" si="13"/>
        <v>22.998132360000003</v>
      </c>
      <c r="O60" s="66">
        <f t="shared" si="13"/>
        <v>22.998132360000003</v>
      </c>
      <c r="P60" s="27" t="s">
        <v>86</v>
      </c>
    </row>
    <row r="61" spans="1:16" s="2" customFormat="1" ht="12.75" customHeight="1" x14ac:dyDescent="0.2">
      <c r="A61" s="295">
        <v>2</v>
      </c>
      <c r="B61" s="297" t="s">
        <v>189</v>
      </c>
      <c r="C61" s="124" t="s">
        <v>94</v>
      </c>
      <c r="D61" s="124" t="s">
        <v>95</v>
      </c>
      <c r="E61" s="124"/>
      <c r="F61" s="124" t="s">
        <v>96</v>
      </c>
      <c r="G61" s="303" t="s">
        <v>193</v>
      </c>
      <c r="H61" s="86" t="s">
        <v>97</v>
      </c>
      <c r="I61" s="54" t="s">
        <v>18</v>
      </c>
      <c r="J61" s="139">
        <f>(22.41*9/100)+22.41</f>
        <v>24.4269</v>
      </c>
      <c r="K61" s="139">
        <f t="shared" ref="K61:O61" si="14">(22.41*9/100)+22.41</f>
        <v>24.4269</v>
      </c>
      <c r="L61" s="139">
        <f t="shared" si="14"/>
        <v>24.4269</v>
      </c>
      <c r="M61" s="139">
        <f t="shared" si="14"/>
        <v>24.4269</v>
      </c>
      <c r="N61" s="139">
        <f t="shared" si="14"/>
        <v>24.4269</v>
      </c>
      <c r="O61" s="139">
        <f t="shared" si="14"/>
        <v>24.4269</v>
      </c>
      <c r="P61" s="47" t="s">
        <v>87</v>
      </c>
    </row>
    <row r="62" spans="1:16" s="2" customFormat="1" x14ac:dyDescent="0.2">
      <c r="A62" s="296"/>
      <c r="B62" s="298"/>
      <c r="C62" s="124"/>
      <c r="D62" s="124"/>
      <c r="E62" s="124"/>
      <c r="F62" s="124"/>
      <c r="G62" s="304"/>
      <c r="H62" s="86"/>
      <c r="I62" s="88" t="s">
        <v>19</v>
      </c>
      <c r="J62" s="139">
        <f>+J61-0.31</f>
        <v>24.116900000000001</v>
      </c>
      <c r="K62" s="139">
        <f t="shared" ref="K62:O62" si="15">+K61-0.31</f>
        <v>24.116900000000001</v>
      </c>
      <c r="L62" s="139">
        <f t="shared" si="15"/>
        <v>24.116900000000001</v>
      </c>
      <c r="M62" s="139">
        <f t="shared" si="15"/>
        <v>24.116900000000001</v>
      </c>
      <c r="N62" s="139">
        <f t="shared" si="15"/>
        <v>24.116900000000001</v>
      </c>
      <c r="O62" s="139">
        <f t="shared" si="15"/>
        <v>24.116900000000001</v>
      </c>
      <c r="P62" s="47" t="s">
        <v>87</v>
      </c>
    </row>
    <row r="63" spans="1:16" s="102" customFormat="1" ht="12.75" customHeight="1" x14ac:dyDescent="0.2">
      <c r="A63" s="285">
        <v>2</v>
      </c>
      <c r="B63" s="310" t="s">
        <v>190</v>
      </c>
      <c r="C63" s="125" t="s">
        <v>94</v>
      </c>
      <c r="D63" s="125" t="s">
        <v>95</v>
      </c>
      <c r="E63" s="125"/>
      <c r="F63" s="125" t="s">
        <v>96</v>
      </c>
      <c r="G63" s="292" t="s">
        <v>193</v>
      </c>
      <c r="H63" s="100" t="s">
        <v>97</v>
      </c>
      <c r="I63" s="110" t="s">
        <v>18</v>
      </c>
      <c r="J63" s="136">
        <v>31.27</v>
      </c>
      <c r="K63" s="136">
        <v>31.27</v>
      </c>
      <c r="L63" s="136">
        <v>31.27</v>
      </c>
      <c r="M63" s="136">
        <v>31.27</v>
      </c>
      <c r="N63" s="136">
        <v>31.27</v>
      </c>
      <c r="O63" s="136">
        <v>31.27</v>
      </c>
      <c r="P63" s="101" t="s">
        <v>87</v>
      </c>
    </row>
    <row r="64" spans="1:16" s="102" customFormat="1" x14ac:dyDescent="0.2">
      <c r="A64" s="286"/>
      <c r="B64" s="311"/>
      <c r="C64" s="125"/>
      <c r="D64" s="125"/>
      <c r="E64" s="125"/>
      <c r="F64" s="125"/>
      <c r="G64" s="293"/>
      <c r="H64" s="100"/>
      <c r="I64" s="111" t="s">
        <v>19</v>
      </c>
      <c r="J64" s="136">
        <v>30.83</v>
      </c>
      <c r="K64" s="136">
        <v>30.83</v>
      </c>
      <c r="L64" s="136">
        <v>30.83</v>
      </c>
      <c r="M64" s="136">
        <v>30.83</v>
      </c>
      <c r="N64" s="136">
        <v>30.83</v>
      </c>
      <c r="O64" s="136">
        <v>30.83</v>
      </c>
      <c r="P64" s="101" t="s">
        <v>87</v>
      </c>
    </row>
    <row r="65" spans="1:16" s="2" customFormat="1" ht="15" x14ac:dyDescent="0.2">
      <c r="A65" s="295">
        <v>3</v>
      </c>
      <c r="B65" s="297" t="s">
        <v>76</v>
      </c>
      <c r="C65" s="124" t="s">
        <v>88</v>
      </c>
      <c r="D65" s="124" t="s">
        <v>89</v>
      </c>
      <c r="E65" s="124" t="s">
        <v>98</v>
      </c>
      <c r="F65" s="124" t="s">
        <v>98</v>
      </c>
      <c r="G65" s="305" t="s">
        <v>99</v>
      </c>
      <c r="H65" s="48" t="s">
        <v>93</v>
      </c>
      <c r="I65" s="54" t="s">
        <v>18</v>
      </c>
      <c r="J65" s="139">
        <v>26.1</v>
      </c>
      <c r="K65" s="139">
        <v>26.1</v>
      </c>
      <c r="L65" s="139">
        <v>26.1</v>
      </c>
      <c r="M65" s="139">
        <v>26.1</v>
      </c>
      <c r="N65" s="139">
        <v>26.1</v>
      </c>
      <c r="O65" s="139">
        <v>26.1</v>
      </c>
      <c r="P65" s="124" t="s">
        <v>92</v>
      </c>
    </row>
    <row r="66" spans="1:16" s="2" customFormat="1" ht="15" x14ac:dyDescent="0.2">
      <c r="A66" s="296"/>
      <c r="B66" s="298"/>
      <c r="C66" s="124" t="s">
        <v>88</v>
      </c>
      <c r="D66" s="124" t="s">
        <v>89</v>
      </c>
      <c r="E66" s="124" t="s">
        <v>98</v>
      </c>
      <c r="F66" s="124" t="s">
        <v>98</v>
      </c>
      <c r="G66" s="305"/>
      <c r="H66" s="48" t="s">
        <v>93</v>
      </c>
      <c r="I66" s="88" t="s">
        <v>19</v>
      </c>
      <c r="J66" s="139">
        <v>26.1</v>
      </c>
      <c r="K66" s="139">
        <v>26.1</v>
      </c>
      <c r="L66" s="139">
        <v>26.1</v>
      </c>
      <c r="M66" s="139">
        <v>26.1</v>
      </c>
      <c r="N66" s="139">
        <v>26.1</v>
      </c>
      <c r="O66" s="139">
        <v>26.1</v>
      </c>
      <c r="P66" s="124" t="s">
        <v>92</v>
      </c>
    </row>
    <row r="67" spans="1:16" s="30" customFormat="1" ht="20.25" customHeight="1" x14ac:dyDescent="0.2">
      <c r="A67" s="33">
        <v>6</v>
      </c>
      <c r="B67" s="36" t="s">
        <v>58</v>
      </c>
      <c r="C67" s="128"/>
      <c r="D67" s="128"/>
      <c r="E67" s="128"/>
      <c r="F67" s="128"/>
      <c r="G67" s="56"/>
      <c r="H67" s="57"/>
      <c r="I67" s="58"/>
      <c r="J67" s="200"/>
      <c r="K67" s="128"/>
      <c r="L67" s="128"/>
      <c r="M67" s="128"/>
      <c r="N67" s="128"/>
      <c r="O67" s="128"/>
      <c r="P67" s="59"/>
    </row>
    <row r="68" spans="1:16" ht="25.5" x14ac:dyDescent="0.2">
      <c r="A68" s="299">
        <v>1</v>
      </c>
      <c r="B68" s="301" t="s">
        <v>74</v>
      </c>
      <c r="C68" s="291" t="s">
        <v>83</v>
      </c>
      <c r="D68" s="291" t="s">
        <v>77</v>
      </c>
      <c r="E68" s="313"/>
      <c r="F68" s="317" t="s">
        <v>84</v>
      </c>
      <c r="G68" s="306" t="s">
        <v>140</v>
      </c>
      <c r="H68" s="315">
        <v>50</v>
      </c>
      <c r="I68" s="51" t="s">
        <v>18</v>
      </c>
      <c r="J68" s="66">
        <f>'[1]Costing Sept ''21'!$O$12</f>
        <v>15.808011049723758</v>
      </c>
      <c r="K68" s="66">
        <f>'[1]Costing Sept ''21'!$O$12</f>
        <v>15.808011049723758</v>
      </c>
      <c r="L68" s="66">
        <f>'[1]Costing Sept ''21'!$O$12</f>
        <v>15.808011049723758</v>
      </c>
      <c r="M68" s="66">
        <f>'[1]Costing Sept ''21'!$O$12</f>
        <v>15.808011049723758</v>
      </c>
      <c r="N68" s="66">
        <f>'[1]Costing Sept ''21'!$O$12</f>
        <v>15.808011049723758</v>
      </c>
      <c r="O68" s="66">
        <f>'[1]Costing Sept ''21'!$O$12</f>
        <v>15.808011049723758</v>
      </c>
      <c r="P68" s="46" t="s">
        <v>85</v>
      </c>
    </row>
    <row r="69" spans="1:16" ht="65.25" customHeight="1" x14ac:dyDescent="0.2">
      <c r="A69" s="300"/>
      <c r="B69" s="302"/>
      <c r="C69" s="291"/>
      <c r="D69" s="291"/>
      <c r="E69" s="314"/>
      <c r="F69" s="318"/>
      <c r="G69" s="307"/>
      <c r="H69" s="316"/>
      <c r="I69" s="41" t="s">
        <v>19</v>
      </c>
      <c r="J69" s="66">
        <f>J68*0.98</f>
        <v>15.491850828729282</v>
      </c>
      <c r="K69" s="66">
        <f t="shared" ref="K69:O69" si="16">K68*0.98</f>
        <v>15.491850828729282</v>
      </c>
      <c r="L69" s="66">
        <f t="shared" si="16"/>
        <v>15.491850828729282</v>
      </c>
      <c r="M69" s="66">
        <f t="shared" si="16"/>
        <v>15.491850828729282</v>
      </c>
      <c r="N69" s="66">
        <f t="shared" si="16"/>
        <v>15.491850828729282</v>
      </c>
      <c r="O69" s="66">
        <f t="shared" si="16"/>
        <v>15.491850828729282</v>
      </c>
      <c r="P69" s="27" t="s">
        <v>86</v>
      </c>
    </row>
    <row r="70" spans="1:16" s="2" customFormat="1" ht="17.25" customHeight="1" x14ac:dyDescent="0.2">
      <c r="A70" s="295">
        <v>2</v>
      </c>
      <c r="B70" s="297" t="s">
        <v>189</v>
      </c>
      <c r="C70" s="124" t="s">
        <v>94</v>
      </c>
      <c r="D70" s="124" t="s">
        <v>95</v>
      </c>
      <c r="E70" s="124" t="s">
        <v>100</v>
      </c>
      <c r="F70" s="124" t="s">
        <v>81</v>
      </c>
      <c r="G70" s="303" t="s">
        <v>193</v>
      </c>
      <c r="H70" s="86" t="s">
        <v>82</v>
      </c>
      <c r="I70" s="54" t="s">
        <v>18</v>
      </c>
      <c r="J70" s="139">
        <f>(11.1*9/100)+11.1</f>
        <v>12.099</v>
      </c>
      <c r="K70" s="139">
        <f t="shared" ref="K70:O70" si="17">(11.1*9/100)+11.1</f>
        <v>12.099</v>
      </c>
      <c r="L70" s="139">
        <f t="shared" si="17"/>
        <v>12.099</v>
      </c>
      <c r="M70" s="139">
        <f t="shared" si="17"/>
        <v>12.099</v>
      </c>
      <c r="N70" s="139">
        <f t="shared" si="17"/>
        <v>12.099</v>
      </c>
      <c r="O70" s="139">
        <f t="shared" si="17"/>
        <v>12.099</v>
      </c>
      <c r="P70" s="47" t="s">
        <v>87</v>
      </c>
    </row>
    <row r="71" spans="1:16" s="2" customFormat="1" ht="17.25" customHeight="1" x14ac:dyDescent="0.2">
      <c r="A71" s="296"/>
      <c r="B71" s="298"/>
      <c r="C71" s="124"/>
      <c r="D71" s="124"/>
      <c r="E71" s="124"/>
      <c r="F71" s="124"/>
      <c r="G71" s="304"/>
      <c r="H71" s="86"/>
      <c r="I71" s="88" t="s">
        <v>19</v>
      </c>
      <c r="J71" s="139">
        <f>+J70-0.19</f>
        <v>11.909000000000001</v>
      </c>
      <c r="K71" s="139">
        <f t="shared" ref="K71:O71" si="18">+K70-0.19</f>
        <v>11.909000000000001</v>
      </c>
      <c r="L71" s="139">
        <f t="shared" si="18"/>
        <v>11.909000000000001</v>
      </c>
      <c r="M71" s="139">
        <f t="shared" si="18"/>
        <v>11.909000000000001</v>
      </c>
      <c r="N71" s="139">
        <f t="shared" si="18"/>
        <v>11.909000000000001</v>
      </c>
      <c r="O71" s="139">
        <f t="shared" si="18"/>
        <v>11.909000000000001</v>
      </c>
      <c r="P71" s="47" t="s">
        <v>87</v>
      </c>
    </row>
    <row r="72" spans="1:16" s="102" customFormat="1" ht="17.25" customHeight="1" x14ac:dyDescent="0.2">
      <c r="A72" s="285">
        <v>2</v>
      </c>
      <c r="B72" s="310" t="s">
        <v>190</v>
      </c>
      <c r="C72" s="125" t="s">
        <v>94</v>
      </c>
      <c r="D72" s="125" t="s">
        <v>95</v>
      </c>
      <c r="E72" s="125" t="s">
        <v>100</v>
      </c>
      <c r="F72" s="125" t="s">
        <v>81</v>
      </c>
      <c r="G72" s="292" t="s">
        <v>193</v>
      </c>
      <c r="H72" s="100" t="s">
        <v>82</v>
      </c>
      <c r="I72" s="110" t="s">
        <v>18</v>
      </c>
      <c r="J72" s="136">
        <v>15.49</v>
      </c>
      <c r="K72" s="136">
        <v>15.49</v>
      </c>
      <c r="L72" s="136">
        <v>15.49</v>
      </c>
      <c r="M72" s="136">
        <v>15.49</v>
      </c>
      <c r="N72" s="136">
        <v>15.49</v>
      </c>
      <c r="O72" s="136">
        <v>15.49</v>
      </c>
      <c r="P72" s="101" t="s">
        <v>87</v>
      </c>
    </row>
    <row r="73" spans="1:16" s="102" customFormat="1" ht="17.25" customHeight="1" x14ac:dyDescent="0.2">
      <c r="A73" s="286"/>
      <c r="B73" s="311"/>
      <c r="C73" s="125"/>
      <c r="D73" s="125"/>
      <c r="E73" s="125"/>
      <c r="F73" s="125"/>
      <c r="G73" s="293"/>
      <c r="H73" s="100"/>
      <c r="I73" s="111" t="s">
        <v>19</v>
      </c>
      <c r="J73" s="136">
        <v>15.22</v>
      </c>
      <c r="K73" s="136">
        <v>15.22</v>
      </c>
      <c r="L73" s="136">
        <v>15.22</v>
      </c>
      <c r="M73" s="136">
        <v>15.22</v>
      </c>
      <c r="N73" s="136">
        <v>15.22</v>
      </c>
      <c r="O73" s="136">
        <v>15.22</v>
      </c>
      <c r="P73" s="101" t="s">
        <v>87</v>
      </c>
    </row>
    <row r="74" spans="1:16" s="2" customFormat="1" ht="17.25" customHeight="1" x14ac:dyDescent="0.2">
      <c r="A74" s="295">
        <v>3</v>
      </c>
      <c r="B74" s="297" t="s">
        <v>76</v>
      </c>
      <c r="C74" s="195" t="s">
        <v>88</v>
      </c>
      <c r="D74" s="195" t="s">
        <v>89</v>
      </c>
      <c r="E74" s="195">
        <v>0.42</v>
      </c>
      <c r="F74" s="195" t="s">
        <v>101</v>
      </c>
      <c r="G74" s="305" t="s">
        <v>102</v>
      </c>
      <c r="H74" s="48" t="s">
        <v>93</v>
      </c>
      <c r="I74" s="196" t="s">
        <v>18</v>
      </c>
      <c r="J74" s="139">
        <v>34.15</v>
      </c>
      <c r="K74" s="139">
        <v>34.15</v>
      </c>
      <c r="L74" s="139">
        <v>34.15</v>
      </c>
      <c r="M74" s="139">
        <v>34.15</v>
      </c>
      <c r="N74" s="139">
        <v>34.15</v>
      </c>
      <c r="O74" s="139">
        <v>34.15</v>
      </c>
      <c r="P74" s="195" t="s">
        <v>92</v>
      </c>
    </row>
    <row r="75" spans="1:16" s="2" customFormat="1" ht="17.25" customHeight="1" x14ac:dyDescent="0.2">
      <c r="A75" s="296"/>
      <c r="B75" s="298"/>
      <c r="C75" s="195" t="s">
        <v>88</v>
      </c>
      <c r="D75" s="195" t="s">
        <v>89</v>
      </c>
      <c r="E75" s="195">
        <v>0.42</v>
      </c>
      <c r="F75" s="195" t="s">
        <v>101</v>
      </c>
      <c r="G75" s="305"/>
      <c r="H75" s="48" t="s">
        <v>93</v>
      </c>
      <c r="I75" s="88" t="s">
        <v>19</v>
      </c>
      <c r="J75" s="139">
        <v>34.15</v>
      </c>
      <c r="K75" s="139">
        <v>34.15</v>
      </c>
      <c r="L75" s="139">
        <v>34.15</v>
      </c>
      <c r="M75" s="139">
        <v>34.15</v>
      </c>
      <c r="N75" s="139">
        <v>34.15</v>
      </c>
      <c r="O75" s="139">
        <v>34.15</v>
      </c>
      <c r="P75" s="195" t="s">
        <v>92</v>
      </c>
    </row>
    <row r="76" spans="1:16" s="32" customFormat="1" ht="27" customHeight="1" x14ac:dyDescent="0.2">
      <c r="A76" s="49">
        <v>7</v>
      </c>
      <c r="B76" s="50" t="s">
        <v>59</v>
      </c>
      <c r="C76" s="129"/>
      <c r="D76" s="129"/>
      <c r="E76" s="129"/>
      <c r="F76" s="129"/>
      <c r="G76" s="60"/>
      <c r="H76" s="61"/>
      <c r="I76" s="62"/>
      <c r="J76" s="201"/>
      <c r="K76" s="129"/>
      <c r="L76" s="129"/>
      <c r="M76" s="129"/>
      <c r="N76" s="129"/>
      <c r="O76" s="129"/>
      <c r="P76" s="63"/>
    </row>
    <row r="77" spans="1:16" s="2" customFormat="1" ht="27" customHeight="1" x14ac:dyDescent="0.2">
      <c r="A77" s="299">
        <v>1</v>
      </c>
      <c r="B77" s="301" t="s">
        <v>74</v>
      </c>
      <c r="C77" s="291" t="s">
        <v>83</v>
      </c>
      <c r="D77" s="291" t="s">
        <v>77</v>
      </c>
      <c r="E77" s="313"/>
      <c r="F77" s="317" t="s">
        <v>84</v>
      </c>
      <c r="G77" s="306" t="s">
        <v>141</v>
      </c>
      <c r="H77" s="315">
        <v>50</v>
      </c>
      <c r="I77" s="51" t="s">
        <v>18</v>
      </c>
      <c r="J77" s="66">
        <f>'[1]Costing Sept ''21'!$O$13</f>
        <v>13.229435483870969</v>
      </c>
      <c r="K77" s="66">
        <f>'[1]Costing Sept ''21'!$O$13</f>
        <v>13.229435483870969</v>
      </c>
      <c r="L77" s="66">
        <f>'[1]Costing Sept ''21'!$O$13</f>
        <v>13.229435483870969</v>
      </c>
      <c r="M77" s="66">
        <f>'[1]Costing Sept ''21'!$O$13</f>
        <v>13.229435483870969</v>
      </c>
      <c r="N77" s="66">
        <f>'[1]Costing Sept ''21'!$O$13</f>
        <v>13.229435483870969</v>
      </c>
      <c r="O77" s="66">
        <f>'[1]Costing Sept ''21'!$O$13</f>
        <v>13.229435483870969</v>
      </c>
      <c r="P77" s="46" t="s">
        <v>85</v>
      </c>
    </row>
    <row r="78" spans="1:16" s="2" customFormat="1" ht="46.5" customHeight="1" x14ac:dyDescent="0.2">
      <c r="A78" s="300"/>
      <c r="B78" s="302"/>
      <c r="C78" s="291"/>
      <c r="D78" s="291"/>
      <c r="E78" s="314"/>
      <c r="F78" s="318"/>
      <c r="G78" s="307"/>
      <c r="H78" s="316"/>
      <c r="I78" s="41" t="s">
        <v>19</v>
      </c>
      <c r="J78" s="66">
        <f>J77*0.98</f>
        <v>12.96484677419355</v>
      </c>
      <c r="K78" s="66">
        <f t="shared" ref="K78:O78" si="19">K77*0.98</f>
        <v>12.96484677419355</v>
      </c>
      <c r="L78" s="66">
        <f t="shared" si="19"/>
        <v>12.96484677419355</v>
      </c>
      <c r="M78" s="66">
        <f t="shared" si="19"/>
        <v>12.96484677419355</v>
      </c>
      <c r="N78" s="66">
        <f t="shared" si="19"/>
        <v>12.96484677419355</v>
      </c>
      <c r="O78" s="66">
        <f t="shared" si="19"/>
        <v>12.96484677419355</v>
      </c>
      <c r="P78" s="27" t="s">
        <v>86</v>
      </c>
    </row>
    <row r="79" spans="1:16" s="2" customFormat="1" ht="16.5" customHeight="1" x14ac:dyDescent="0.2">
      <c r="A79" s="295">
        <v>2</v>
      </c>
      <c r="B79" s="297" t="s">
        <v>189</v>
      </c>
      <c r="C79" s="124" t="s">
        <v>78</v>
      </c>
      <c r="D79" s="124" t="s">
        <v>79</v>
      </c>
      <c r="E79" s="124" t="s">
        <v>100</v>
      </c>
      <c r="F79" s="124" t="s">
        <v>81</v>
      </c>
      <c r="G79" s="303" t="s">
        <v>193</v>
      </c>
      <c r="H79" s="86" t="s">
        <v>82</v>
      </c>
      <c r="I79" s="54" t="s">
        <v>18</v>
      </c>
      <c r="J79" s="139">
        <f>(11.1*9/100)+11.1</f>
        <v>12.099</v>
      </c>
      <c r="K79" s="139">
        <f t="shared" ref="K79:O79" si="20">(11.1*9/100)+11.1</f>
        <v>12.099</v>
      </c>
      <c r="L79" s="139">
        <f t="shared" si="20"/>
        <v>12.099</v>
      </c>
      <c r="M79" s="139">
        <f t="shared" si="20"/>
        <v>12.099</v>
      </c>
      <c r="N79" s="139">
        <f t="shared" si="20"/>
        <v>12.099</v>
      </c>
      <c r="O79" s="139">
        <f t="shared" si="20"/>
        <v>12.099</v>
      </c>
      <c r="P79" s="47" t="s">
        <v>87</v>
      </c>
    </row>
    <row r="80" spans="1:16" s="2" customFormat="1" ht="16.5" customHeight="1" x14ac:dyDescent="0.2">
      <c r="A80" s="296"/>
      <c r="B80" s="298"/>
      <c r="C80" s="124"/>
      <c r="D80" s="124"/>
      <c r="E80" s="124"/>
      <c r="F80" s="124"/>
      <c r="G80" s="304"/>
      <c r="H80" s="86"/>
      <c r="I80" s="88" t="s">
        <v>19</v>
      </c>
      <c r="J80" s="139">
        <f>+J79-0.19</f>
        <v>11.909000000000001</v>
      </c>
      <c r="K80" s="139">
        <f t="shared" ref="K80" si="21">+K79-0.19</f>
        <v>11.909000000000001</v>
      </c>
      <c r="L80" s="139">
        <f t="shared" ref="L80" si="22">+L79-0.19</f>
        <v>11.909000000000001</v>
      </c>
      <c r="M80" s="139">
        <f t="shared" ref="M80" si="23">+M79-0.19</f>
        <v>11.909000000000001</v>
      </c>
      <c r="N80" s="139">
        <f t="shared" ref="N80" si="24">+N79-0.19</f>
        <v>11.909000000000001</v>
      </c>
      <c r="O80" s="139">
        <f t="shared" ref="O80" si="25">+O79-0.19</f>
        <v>11.909000000000001</v>
      </c>
      <c r="P80" s="47" t="s">
        <v>87</v>
      </c>
    </row>
    <row r="81" spans="1:16" s="102" customFormat="1" ht="16.5" customHeight="1" x14ac:dyDescent="0.2">
      <c r="A81" s="285">
        <v>2</v>
      </c>
      <c r="B81" s="310" t="s">
        <v>190</v>
      </c>
      <c r="C81" s="125" t="s">
        <v>78</v>
      </c>
      <c r="D81" s="125" t="s">
        <v>79</v>
      </c>
      <c r="E81" s="125" t="s">
        <v>100</v>
      </c>
      <c r="F81" s="125" t="s">
        <v>81</v>
      </c>
      <c r="G81" s="292" t="s">
        <v>193</v>
      </c>
      <c r="H81" s="100" t="s">
        <v>82</v>
      </c>
      <c r="I81" s="110" t="s">
        <v>18</v>
      </c>
      <c r="J81" s="136">
        <v>15.49</v>
      </c>
      <c r="K81" s="136">
        <v>15.49</v>
      </c>
      <c r="L81" s="136">
        <v>15.49</v>
      </c>
      <c r="M81" s="136">
        <v>15.49</v>
      </c>
      <c r="N81" s="136">
        <v>15.49</v>
      </c>
      <c r="O81" s="136">
        <v>15.49</v>
      </c>
      <c r="P81" s="101" t="s">
        <v>87</v>
      </c>
    </row>
    <row r="82" spans="1:16" s="102" customFormat="1" ht="16.5" customHeight="1" x14ac:dyDescent="0.2">
      <c r="A82" s="286"/>
      <c r="B82" s="311"/>
      <c r="C82" s="125"/>
      <c r="D82" s="125"/>
      <c r="E82" s="125"/>
      <c r="F82" s="125"/>
      <c r="G82" s="293"/>
      <c r="H82" s="100"/>
      <c r="I82" s="111" t="s">
        <v>19</v>
      </c>
      <c r="J82" s="136">
        <v>15.22</v>
      </c>
      <c r="K82" s="136">
        <v>15.22</v>
      </c>
      <c r="L82" s="136">
        <v>15.22</v>
      </c>
      <c r="M82" s="136">
        <v>15.22</v>
      </c>
      <c r="N82" s="136">
        <v>15.22</v>
      </c>
      <c r="O82" s="136">
        <v>15.22</v>
      </c>
      <c r="P82" s="101" t="s">
        <v>87</v>
      </c>
    </row>
    <row r="83" spans="1:16" s="2" customFormat="1" ht="15.75" customHeight="1" x14ac:dyDescent="0.2">
      <c r="A83" s="295">
        <v>3</v>
      </c>
      <c r="B83" s="297" t="s">
        <v>76</v>
      </c>
      <c r="C83" s="195" t="s">
        <v>88</v>
      </c>
      <c r="D83" s="195" t="s">
        <v>89</v>
      </c>
      <c r="E83" s="195">
        <v>0.42</v>
      </c>
      <c r="F83" s="195" t="s">
        <v>101</v>
      </c>
      <c r="G83" s="305" t="s">
        <v>102</v>
      </c>
      <c r="H83" s="48" t="s">
        <v>93</v>
      </c>
      <c r="I83" s="196" t="s">
        <v>18</v>
      </c>
      <c r="J83" s="139">
        <v>28.55</v>
      </c>
      <c r="K83" s="139">
        <v>28.55</v>
      </c>
      <c r="L83" s="139">
        <v>28.55</v>
      </c>
      <c r="M83" s="139">
        <v>28.55</v>
      </c>
      <c r="N83" s="139">
        <v>28.55</v>
      </c>
      <c r="O83" s="139">
        <v>28.55</v>
      </c>
      <c r="P83" s="195" t="s">
        <v>92</v>
      </c>
    </row>
    <row r="84" spans="1:16" s="2" customFormat="1" ht="16.5" customHeight="1" x14ac:dyDescent="0.2">
      <c r="A84" s="296"/>
      <c r="B84" s="298"/>
      <c r="C84" s="195" t="s">
        <v>88</v>
      </c>
      <c r="D84" s="195" t="s">
        <v>89</v>
      </c>
      <c r="E84" s="195">
        <v>0.42</v>
      </c>
      <c r="F84" s="195" t="s">
        <v>101</v>
      </c>
      <c r="G84" s="305"/>
      <c r="H84" s="48" t="s">
        <v>93</v>
      </c>
      <c r="I84" s="88" t="s">
        <v>19</v>
      </c>
      <c r="J84" s="139">
        <v>28.55</v>
      </c>
      <c r="K84" s="139">
        <v>28.55</v>
      </c>
      <c r="L84" s="139">
        <v>28.55</v>
      </c>
      <c r="M84" s="139">
        <v>28.55</v>
      </c>
      <c r="N84" s="139">
        <v>28.55</v>
      </c>
      <c r="O84" s="139">
        <v>28.55</v>
      </c>
      <c r="P84" s="195" t="s">
        <v>92</v>
      </c>
    </row>
    <row r="85" spans="1:16" s="30" customFormat="1" ht="23.25" customHeight="1" x14ac:dyDescent="0.2">
      <c r="A85" s="33">
        <v>8</v>
      </c>
      <c r="B85" s="36" t="s">
        <v>60</v>
      </c>
      <c r="C85" s="128"/>
      <c r="D85" s="128"/>
      <c r="E85" s="128"/>
      <c r="F85" s="128"/>
      <c r="G85" s="56"/>
      <c r="H85" s="57"/>
      <c r="I85" s="58"/>
      <c r="J85" s="200"/>
      <c r="K85" s="128"/>
      <c r="L85" s="128"/>
      <c r="M85" s="128"/>
      <c r="N85" s="128"/>
      <c r="O85" s="128"/>
      <c r="P85" s="59"/>
    </row>
    <row r="86" spans="1:16" ht="25.5" x14ac:dyDescent="0.2">
      <c r="A86" s="299">
        <v>1</v>
      </c>
      <c r="B86" s="301" t="s">
        <v>74</v>
      </c>
      <c r="C86" s="291" t="s">
        <v>83</v>
      </c>
      <c r="D86" s="291" t="s">
        <v>77</v>
      </c>
      <c r="E86" s="313"/>
      <c r="F86" s="317" t="s">
        <v>84</v>
      </c>
      <c r="G86" s="306" t="s">
        <v>142</v>
      </c>
      <c r="H86" s="315">
        <v>50</v>
      </c>
      <c r="I86" s="51" t="s">
        <v>18</v>
      </c>
      <c r="J86" s="66">
        <f>'[1]Costing Sept ''21'!$O$14</f>
        <v>10.538674033149173</v>
      </c>
      <c r="K86" s="66">
        <f>'[1]Costing Sept ''21'!$O$14</f>
        <v>10.538674033149173</v>
      </c>
      <c r="L86" s="66">
        <f>'[1]Costing Sept ''21'!$O$14</f>
        <v>10.538674033149173</v>
      </c>
      <c r="M86" s="66">
        <f>'[1]Costing Sept ''21'!$O$14</f>
        <v>10.538674033149173</v>
      </c>
      <c r="N86" s="66">
        <f>'[1]Costing Sept ''21'!$O$14</f>
        <v>10.538674033149173</v>
      </c>
      <c r="O86" s="66">
        <f>'[1]Costing Sept ''21'!$O$14</f>
        <v>10.538674033149173</v>
      </c>
      <c r="P86" s="46" t="s">
        <v>85</v>
      </c>
    </row>
    <row r="87" spans="1:16" ht="99.75" customHeight="1" x14ac:dyDescent="0.2">
      <c r="A87" s="300"/>
      <c r="B87" s="302"/>
      <c r="C87" s="291"/>
      <c r="D87" s="291"/>
      <c r="E87" s="314"/>
      <c r="F87" s="318"/>
      <c r="G87" s="307"/>
      <c r="H87" s="316"/>
      <c r="I87" s="41" t="s">
        <v>19</v>
      </c>
      <c r="J87" s="66">
        <f>J86*0.98</f>
        <v>10.32790055248619</v>
      </c>
      <c r="K87" s="66">
        <f t="shared" ref="K87:O87" si="26">K86*0.98</f>
        <v>10.32790055248619</v>
      </c>
      <c r="L87" s="66">
        <f t="shared" si="26"/>
        <v>10.32790055248619</v>
      </c>
      <c r="M87" s="66">
        <f t="shared" si="26"/>
        <v>10.32790055248619</v>
      </c>
      <c r="N87" s="66">
        <f t="shared" si="26"/>
        <v>10.32790055248619</v>
      </c>
      <c r="O87" s="66">
        <f t="shared" si="26"/>
        <v>10.32790055248619</v>
      </c>
      <c r="P87" s="27" t="s">
        <v>86</v>
      </c>
    </row>
    <row r="88" spans="1:16" s="2" customFormat="1" ht="17.25" customHeight="1" x14ac:dyDescent="0.2">
      <c r="A88" s="295">
        <v>2</v>
      </c>
      <c r="B88" s="297" t="s">
        <v>189</v>
      </c>
      <c r="C88" s="124" t="s">
        <v>94</v>
      </c>
      <c r="D88" s="124" t="s">
        <v>95</v>
      </c>
      <c r="E88" s="124" t="s">
        <v>100</v>
      </c>
      <c r="F88" s="124" t="s">
        <v>81</v>
      </c>
      <c r="G88" s="303" t="s">
        <v>193</v>
      </c>
      <c r="H88" s="86" t="s">
        <v>82</v>
      </c>
      <c r="I88" s="54" t="s">
        <v>18</v>
      </c>
      <c r="J88" s="139">
        <f>(11.1*9/100)+11.1</f>
        <v>12.099</v>
      </c>
      <c r="K88" s="139">
        <f t="shared" ref="K88:O88" si="27">(11.1*9/100)+11.1</f>
        <v>12.099</v>
      </c>
      <c r="L88" s="139">
        <f t="shared" si="27"/>
        <v>12.099</v>
      </c>
      <c r="M88" s="139">
        <f t="shared" si="27"/>
        <v>12.099</v>
      </c>
      <c r="N88" s="139">
        <f t="shared" si="27"/>
        <v>12.099</v>
      </c>
      <c r="O88" s="139">
        <f t="shared" si="27"/>
        <v>12.099</v>
      </c>
      <c r="P88" s="47" t="s">
        <v>87</v>
      </c>
    </row>
    <row r="89" spans="1:16" s="2" customFormat="1" ht="17.25" customHeight="1" x14ac:dyDescent="0.2">
      <c r="A89" s="296"/>
      <c r="B89" s="298"/>
      <c r="C89" s="124"/>
      <c r="D89" s="124"/>
      <c r="E89" s="124"/>
      <c r="F89" s="124"/>
      <c r="G89" s="304"/>
      <c r="H89" s="86"/>
      <c r="I89" s="88" t="s">
        <v>19</v>
      </c>
      <c r="J89" s="139">
        <f>+J88-0.19</f>
        <v>11.909000000000001</v>
      </c>
      <c r="K89" s="139">
        <f t="shared" ref="K89" si="28">+K88-0.19</f>
        <v>11.909000000000001</v>
      </c>
      <c r="L89" s="139">
        <f t="shared" ref="L89" si="29">+L88-0.19</f>
        <v>11.909000000000001</v>
      </c>
      <c r="M89" s="139">
        <f t="shared" ref="M89" si="30">+M88-0.19</f>
        <v>11.909000000000001</v>
      </c>
      <c r="N89" s="139">
        <f t="shared" ref="N89" si="31">+N88-0.19</f>
        <v>11.909000000000001</v>
      </c>
      <c r="O89" s="139">
        <f t="shared" ref="O89" si="32">+O88-0.19</f>
        <v>11.909000000000001</v>
      </c>
      <c r="P89" s="47" t="s">
        <v>87</v>
      </c>
    </row>
    <row r="90" spans="1:16" s="102" customFormat="1" ht="17.25" customHeight="1" x14ac:dyDescent="0.2">
      <c r="A90" s="285">
        <v>2</v>
      </c>
      <c r="B90" s="310" t="s">
        <v>190</v>
      </c>
      <c r="C90" s="125" t="s">
        <v>94</v>
      </c>
      <c r="D90" s="125" t="s">
        <v>95</v>
      </c>
      <c r="E90" s="125" t="s">
        <v>100</v>
      </c>
      <c r="F90" s="125" t="s">
        <v>81</v>
      </c>
      <c r="G90" s="292" t="s">
        <v>193</v>
      </c>
      <c r="H90" s="100" t="s">
        <v>82</v>
      </c>
      <c r="I90" s="110" t="s">
        <v>18</v>
      </c>
      <c r="J90" s="136">
        <v>15.49</v>
      </c>
      <c r="K90" s="136">
        <v>15.49</v>
      </c>
      <c r="L90" s="136">
        <v>15.49</v>
      </c>
      <c r="M90" s="136">
        <v>15.49</v>
      </c>
      <c r="N90" s="136">
        <v>15.49</v>
      </c>
      <c r="O90" s="136">
        <v>15.49</v>
      </c>
      <c r="P90" s="101" t="s">
        <v>87</v>
      </c>
    </row>
    <row r="91" spans="1:16" s="102" customFormat="1" ht="17.25" customHeight="1" x14ac:dyDescent="0.2">
      <c r="A91" s="286"/>
      <c r="B91" s="311"/>
      <c r="C91" s="125"/>
      <c r="D91" s="125"/>
      <c r="E91" s="125"/>
      <c r="F91" s="125"/>
      <c r="G91" s="293"/>
      <c r="H91" s="100"/>
      <c r="I91" s="111" t="s">
        <v>19</v>
      </c>
      <c r="J91" s="136">
        <v>15.22</v>
      </c>
      <c r="K91" s="136">
        <v>15.22</v>
      </c>
      <c r="L91" s="136">
        <v>15.22</v>
      </c>
      <c r="M91" s="136">
        <v>15.22</v>
      </c>
      <c r="N91" s="136">
        <v>15.22</v>
      </c>
      <c r="O91" s="136">
        <v>15.22</v>
      </c>
      <c r="P91" s="101" t="s">
        <v>87</v>
      </c>
    </row>
    <row r="92" spans="1:16" s="2" customFormat="1" ht="17.25" customHeight="1" x14ac:dyDescent="0.2">
      <c r="A92" s="295">
        <v>3</v>
      </c>
      <c r="B92" s="297" t="s">
        <v>76</v>
      </c>
      <c r="C92" s="195" t="s">
        <v>88</v>
      </c>
      <c r="D92" s="195" t="s">
        <v>89</v>
      </c>
      <c r="E92" s="195">
        <v>0.42</v>
      </c>
      <c r="F92" s="195" t="s">
        <v>101</v>
      </c>
      <c r="G92" s="305" t="s">
        <v>102</v>
      </c>
      <c r="H92" s="48" t="s">
        <v>93</v>
      </c>
      <c r="I92" s="196" t="s">
        <v>18</v>
      </c>
      <c r="J92" s="139">
        <v>22.75</v>
      </c>
      <c r="K92" s="139">
        <v>22.75</v>
      </c>
      <c r="L92" s="139">
        <v>22.75</v>
      </c>
      <c r="M92" s="139">
        <v>22.75</v>
      </c>
      <c r="N92" s="139">
        <v>22.75</v>
      </c>
      <c r="O92" s="139">
        <v>22.75</v>
      </c>
      <c r="P92" s="195" t="s">
        <v>92</v>
      </c>
    </row>
    <row r="93" spans="1:16" s="2" customFormat="1" ht="17.25" customHeight="1" x14ac:dyDescent="0.2">
      <c r="A93" s="296"/>
      <c r="B93" s="298"/>
      <c r="C93" s="195" t="s">
        <v>88</v>
      </c>
      <c r="D93" s="195" t="s">
        <v>89</v>
      </c>
      <c r="E93" s="195">
        <v>0.42</v>
      </c>
      <c r="F93" s="195" t="s">
        <v>101</v>
      </c>
      <c r="G93" s="305"/>
      <c r="H93" s="48" t="s">
        <v>93</v>
      </c>
      <c r="I93" s="88" t="s">
        <v>19</v>
      </c>
      <c r="J93" s="139">
        <v>22.75</v>
      </c>
      <c r="K93" s="139">
        <v>22.75</v>
      </c>
      <c r="L93" s="139">
        <v>22.75</v>
      </c>
      <c r="M93" s="139">
        <v>22.75</v>
      </c>
      <c r="N93" s="139">
        <v>22.75</v>
      </c>
      <c r="O93" s="139">
        <v>22.75</v>
      </c>
      <c r="P93" s="195" t="s">
        <v>92</v>
      </c>
    </row>
    <row r="94" spans="1:16" s="30" customFormat="1" ht="16.5" customHeight="1" x14ac:dyDescent="0.2">
      <c r="A94" s="33">
        <v>9</v>
      </c>
      <c r="B94" s="36" t="s">
        <v>61</v>
      </c>
      <c r="C94" s="128"/>
      <c r="D94" s="128"/>
      <c r="E94" s="128"/>
      <c r="F94" s="128"/>
      <c r="G94" s="56"/>
      <c r="H94" s="57"/>
      <c r="I94" s="58"/>
      <c r="J94" s="200"/>
      <c r="K94" s="128"/>
      <c r="L94" s="128"/>
      <c r="M94" s="128"/>
      <c r="N94" s="128"/>
      <c r="O94" s="128"/>
      <c r="P94" s="59"/>
    </row>
    <row r="95" spans="1:16" ht="25.5" x14ac:dyDescent="0.2">
      <c r="A95" s="299">
        <v>1</v>
      </c>
      <c r="B95" s="301" t="s">
        <v>74</v>
      </c>
      <c r="C95" s="291" t="s">
        <v>83</v>
      </c>
      <c r="D95" s="291" t="s">
        <v>77</v>
      </c>
      <c r="E95" s="124"/>
      <c r="F95" s="25" t="s">
        <v>84</v>
      </c>
      <c r="G95" s="306" t="s">
        <v>143</v>
      </c>
      <c r="H95" s="55">
        <v>50</v>
      </c>
      <c r="I95" s="51" t="s">
        <v>18</v>
      </c>
      <c r="J95" s="66">
        <f>'[1]Costing Sept ''21'!$O$15</f>
        <v>8.8196236559139773</v>
      </c>
      <c r="K95" s="66">
        <f>'[1]Costing Sept ''21'!$O$15</f>
        <v>8.8196236559139773</v>
      </c>
      <c r="L95" s="66">
        <f>'[1]Costing Sept ''21'!$O$15</f>
        <v>8.8196236559139773</v>
      </c>
      <c r="M95" s="66">
        <f>'[1]Costing Sept ''21'!$O$15</f>
        <v>8.8196236559139773</v>
      </c>
      <c r="N95" s="66">
        <f>'[1]Costing Sept ''21'!$O$15</f>
        <v>8.8196236559139773</v>
      </c>
      <c r="O95" s="66">
        <f>'[1]Costing Sept ''21'!$O$15</f>
        <v>8.8196236559139773</v>
      </c>
      <c r="P95" s="46" t="s">
        <v>85</v>
      </c>
    </row>
    <row r="96" spans="1:16" ht="81" customHeight="1" x14ac:dyDescent="0.2">
      <c r="A96" s="300"/>
      <c r="B96" s="302"/>
      <c r="C96" s="291"/>
      <c r="D96" s="291"/>
      <c r="E96" s="124"/>
      <c r="F96" s="124"/>
      <c r="G96" s="307"/>
      <c r="H96" s="55"/>
      <c r="I96" s="41" t="s">
        <v>19</v>
      </c>
      <c r="J96" s="66">
        <f>J95*0.98</f>
        <v>8.6432311827956969</v>
      </c>
      <c r="K96" s="66">
        <f t="shared" ref="K96:O96" si="33">K95*0.98</f>
        <v>8.6432311827956969</v>
      </c>
      <c r="L96" s="66">
        <f t="shared" si="33"/>
        <v>8.6432311827956969</v>
      </c>
      <c r="M96" s="66">
        <f t="shared" si="33"/>
        <v>8.6432311827956969</v>
      </c>
      <c r="N96" s="66">
        <f t="shared" si="33"/>
        <v>8.6432311827956969</v>
      </c>
      <c r="O96" s="66">
        <f t="shared" si="33"/>
        <v>8.6432311827956969</v>
      </c>
      <c r="P96" s="27" t="s">
        <v>86</v>
      </c>
    </row>
    <row r="97" spans="1:16" s="2" customFormat="1" ht="17.25" customHeight="1" x14ac:dyDescent="0.2">
      <c r="A97" s="295">
        <v>2</v>
      </c>
      <c r="B97" s="297" t="s">
        <v>189</v>
      </c>
      <c r="C97" s="124" t="s">
        <v>78</v>
      </c>
      <c r="D97" s="124" t="s">
        <v>79</v>
      </c>
      <c r="E97" s="124" t="s">
        <v>100</v>
      </c>
      <c r="F97" s="124" t="s">
        <v>81</v>
      </c>
      <c r="G97" s="303" t="s">
        <v>193</v>
      </c>
      <c r="H97" s="86" t="s">
        <v>82</v>
      </c>
      <c r="I97" s="54" t="s">
        <v>18</v>
      </c>
      <c r="J97" s="139">
        <f>(11.1*9/100)+11.1</f>
        <v>12.099</v>
      </c>
      <c r="K97" s="139">
        <f t="shared" ref="K97:O97" si="34">(11.1*9/100)+11.1</f>
        <v>12.099</v>
      </c>
      <c r="L97" s="139">
        <f t="shared" si="34"/>
        <v>12.099</v>
      </c>
      <c r="M97" s="139">
        <f t="shared" si="34"/>
        <v>12.099</v>
      </c>
      <c r="N97" s="139">
        <f t="shared" si="34"/>
        <v>12.099</v>
      </c>
      <c r="O97" s="139">
        <f t="shared" si="34"/>
        <v>12.099</v>
      </c>
      <c r="P97" s="47" t="s">
        <v>87</v>
      </c>
    </row>
    <row r="98" spans="1:16" s="2" customFormat="1" ht="17.25" customHeight="1" x14ac:dyDescent="0.2">
      <c r="A98" s="296"/>
      <c r="B98" s="298"/>
      <c r="C98" s="124"/>
      <c r="D98" s="124"/>
      <c r="E98" s="124"/>
      <c r="F98" s="124"/>
      <c r="G98" s="304"/>
      <c r="H98" s="86"/>
      <c r="I98" s="88" t="s">
        <v>19</v>
      </c>
      <c r="J98" s="139">
        <f>+J97-0.19</f>
        <v>11.909000000000001</v>
      </c>
      <c r="K98" s="139">
        <f t="shared" ref="K98" si="35">+K97-0.19</f>
        <v>11.909000000000001</v>
      </c>
      <c r="L98" s="139">
        <f t="shared" ref="L98" si="36">+L97-0.19</f>
        <v>11.909000000000001</v>
      </c>
      <c r="M98" s="139">
        <f t="shared" ref="M98" si="37">+M97-0.19</f>
        <v>11.909000000000001</v>
      </c>
      <c r="N98" s="139">
        <f t="shared" ref="N98" si="38">+N97-0.19</f>
        <v>11.909000000000001</v>
      </c>
      <c r="O98" s="139">
        <f t="shared" ref="O98" si="39">+O97-0.19</f>
        <v>11.909000000000001</v>
      </c>
      <c r="P98" s="47" t="s">
        <v>87</v>
      </c>
    </row>
    <row r="99" spans="1:16" s="102" customFormat="1" ht="17.25" customHeight="1" x14ac:dyDescent="0.2">
      <c r="A99" s="285">
        <v>2</v>
      </c>
      <c r="B99" s="310" t="s">
        <v>190</v>
      </c>
      <c r="C99" s="125" t="s">
        <v>78</v>
      </c>
      <c r="D99" s="125" t="s">
        <v>79</v>
      </c>
      <c r="E99" s="125" t="s">
        <v>100</v>
      </c>
      <c r="F99" s="125" t="s">
        <v>81</v>
      </c>
      <c r="G99" s="292" t="s">
        <v>193</v>
      </c>
      <c r="H99" s="100" t="s">
        <v>82</v>
      </c>
      <c r="I99" s="110" t="s">
        <v>18</v>
      </c>
      <c r="J99" s="136">
        <v>15.49</v>
      </c>
      <c r="K99" s="136">
        <v>15.49</v>
      </c>
      <c r="L99" s="136">
        <v>15.49</v>
      </c>
      <c r="M99" s="136">
        <v>15.49</v>
      </c>
      <c r="N99" s="136">
        <v>15.49</v>
      </c>
      <c r="O99" s="136">
        <v>15.49</v>
      </c>
      <c r="P99" s="101" t="s">
        <v>87</v>
      </c>
    </row>
    <row r="100" spans="1:16" s="102" customFormat="1" ht="17.25" customHeight="1" x14ac:dyDescent="0.2">
      <c r="A100" s="286"/>
      <c r="B100" s="311"/>
      <c r="C100" s="125"/>
      <c r="D100" s="125"/>
      <c r="E100" s="125"/>
      <c r="F100" s="125"/>
      <c r="G100" s="293"/>
      <c r="H100" s="100"/>
      <c r="I100" s="111" t="s">
        <v>19</v>
      </c>
      <c r="J100" s="136">
        <v>15.22</v>
      </c>
      <c r="K100" s="136">
        <v>15.22</v>
      </c>
      <c r="L100" s="136">
        <v>15.22</v>
      </c>
      <c r="M100" s="136">
        <v>15.22</v>
      </c>
      <c r="N100" s="136">
        <v>15.22</v>
      </c>
      <c r="O100" s="136">
        <v>15.22</v>
      </c>
      <c r="P100" s="101" t="s">
        <v>87</v>
      </c>
    </row>
    <row r="101" spans="1:16" s="2" customFormat="1" ht="17.25" customHeight="1" x14ac:dyDescent="0.2">
      <c r="A101" s="295">
        <v>3</v>
      </c>
      <c r="B101" s="297" t="s">
        <v>76</v>
      </c>
      <c r="C101" s="195" t="s">
        <v>88</v>
      </c>
      <c r="D101" s="195" t="s">
        <v>89</v>
      </c>
      <c r="E101" s="195">
        <v>0.42</v>
      </c>
      <c r="F101" s="195" t="s">
        <v>101</v>
      </c>
      <c r="G101" s="305" t="s">
        <v>102</v>
      </c>
      <c r="H101" s="48" t="s">
        <v>93</v>
      </c>
      <c r="I101" s="196" t="s">
        <v>18</v>
      </c>
      <c r="J101" s="139">
        <v>19.2</v>
      </c>
      <c r="K101" s="139">
        <v>19.2</v>
      </c>
      <c r="L101" s="139">
        <v>19.2</v>
      </c>
      <c r="M101" s="139">
        <v>19.2</v>
      </c>
      <c r="N101" s="139">
        <v>19.2</v>
      </c>
      <c r="O101" s="139">
        <v>19.2</v>
      </c>
      <c r="P101" s="195" t="s">
        <v>92</v>
      </c>
    </row>
    <row r="102" spans="1:16" s="2" customFormat="1" ht="17.25" customHeight="1" x14ac:dyDescent="0.2">
      <c r="A102" s="296"/>
      <c r="B102" s="298"/>
      <c r="C102" s="195" t="s">
        <v>88</v>
      </c>
      <c r="D102" s="195" t="s">
        <v>89</v>
      </c>
      <c r="E102" s="195">
        <v>0.42</v>
      </c>
      <c r="F102" s="195" t="s">
        <v>101</v>
      </c>
      <c r="G102" s="305"/>
      <c r="H102" s="48" t="s">
        <v>93</v>
      </c>
      <c r="I102" s="88" t="s">
        <v>19</v>
      </c>
      <c r="J102" s="139">
        <v>19.2</v>
      </c>
      <c r="K102" s="139">
        <v>19.2</v>
      </c>
      <c r="L102" s="139">
        <v>19.2</v>
      </c>
      <c r="M102" s="139">
        <v>19.2</v>
      </c>
      <c r="N102" s="139">
        <v>19.2</v>
      </c>
      <c r="O102" s="139">
        <v>19.2</v>
      </c>
      <c r="P102" s="195" t="s">
        <v>92</v>
      </c>
    </row>
    <row r="103" spans="1:16" s="30" customFormat="1" ht="24" customHeight="1" x14ac:dyDescent="0.2">
      <c r="A103" s="33">
        <v>10</v>
      </c>
      <c r="B103" s="36" t="s">
        <v>62</v>
      </c>
      <c r="C103" s="128"/>
      <c r="D103" s="128"/>
      <c r="E103" s="128"/>
      <c r="F103" s="128"/>
      <c r="G103" s="56"/>
      <c r="H103" s="57"/>
      <c r="I103" s="58"/>
      <c r="J103" s="200"/>
      <c r="K103" s="128"/>
      <c r="L103" s="128"/>
      <c r="M103" s="128"/>
      <c r="N103" s="128"/>
      <c r="O103" s="128"/>
      <c r="P103" s="59"/>
    </row>
    <row r="104" spans="1:16" ht="24" customHeight="1" x14ac:dyDescent="0.2">
      <c r="A104" s="299">
        <v>1</v>
      </c>
      <c r="B104" s="301" t="s">
        <v>130</v>
      </c>
      <c r="C104" s="291" t="s">
        <v>83</v>
      </c>
      <c r="D104" s="291" t="s">
        <v>77</v>
      </c>
      <c r="E104" s="124"/>
      <c r="F104" s="25" t="s">
        <v>84</v>
      </c>
      <c r="G104" s="306" t="s">
        <v>144</v>
      </c>
      <c r="H104" s="55">
        <v>50</v>
      </c>
      <c r="I104" s="51" t="s">
        <v>18</v>
      </c>
      <c r="J104" s="66">
        <f>'[1]Costing Sept ''21'!$O$19</f>
        <v>10.229230769230769</v>
      </c>
      <c r="K104" s="66">
        <f>'[1]Costing Sept ''21'!$O$19</f>
        <v>10.229230769230769</v>
      </c>
      <c r="L104" s="66">
        <f>'[1]Costing Sept ''21'!$O$19</f>
        <v>10.229230769230769</v>
      </c>
      <c r="M104" s="66">
        <f>'[1]Costing Sept ''21'!$O$19</f>
        <v>10.229230769230769</v>
      </c>
      <c r="N104" s="66">
        <f>'[1]Costing Sept ''21'!$O$19</f>
        <v>10.229230769230769</v>
      </c>
      <c r="O104" s="66">
        <f>'[1]Costing Sept ''21'!$O$19</f>
        <v>10.229230769230769</v>
      </c>
      <c r="P104" s="46" t="s">
        <v>85</v>
      </c>
    </row>
    <row r="105" spans="1:16" ht="64.5" customHeight="1" x14ac:dyDescent="0.2">
      <c r="A105" s="300"/>
      <c r="B105" s="302"/>
      <c r="C105" s="291"/>
      <c r="D105" s="291"/>
      <c r="E105" s="124"/>
      <c r="F105" s="124"/>
      <c r="G105" s="307"/>
      <c r="H105" s="55"/>
      <c r="I105" s="41" t="s">
        <v>19</v>
      </c>
      <c r="J105" s="66">
        <f t="shared" ref="J105:O105" si="40">J104*0.98</f>
        <v>10.024646153846154</v>
      </c>
      <c r="K105" s="66">
        <f t="shared" si="40"/>
        <v>10.024646153846154</v>
      </c>
      <c r="L105" s="66">
        <f t="shared" si="40"/>
        <v>10.024646153846154</v>
      </c>
      <c r="M105" s="66">
        <f t="shared" si="40"/>
        <v>10.024646153846154</v>
      </c>
      <c r="N105" s="66">
        <f t="shared" si="40"/>
        <v>10.024646153846154</v>
      </c>
      <c r="O105" s="66">
        <f t="shared" si="40"/>
        <v>10.024646153846154</v>
      </c>
      <c r="P105" s="27" t="s">
        <v>86</v>
      </c>
    </row>
    <row r="106" spans="1:16" ht="24" customHeight="1" x14ac:dyDescent="0.2">
      <c r="A106" s="299">
        <v>1</v>
      </c>
      <c r="B106" s="301" t="s">
        <v>132</v>
      </c>
      <c r="C106" s="291" t="s">
        <v>83</v>
      </c>
      <c r="D106" s="291" t="s">
        <v>77</v>
      </c>
      <c r="E106" s="124"/>
      <c r="F106" s="25" t="s">
        <v>84</v>
      </c>
      <c r="G106" s="306" t="s">
        <v>145</v>
      </c>
      <c r="H106" s="64">
        <v>50</v>
      </c>
      <c r="I106" s="54" t="s">
        <v>18</v>
      </c>
      <c r="J106" s="66">
        <f>'[1]Costing Sept ''21'!$O$20</f>
        <v>15.343846153846155</v>
      </c>
      <c r="K106" s="66">
        <f>'[1]Costing Sept ''21'!$O$20</f>
        <v>15.343846153846155</v>
      </c>
      <c r="L106" s="66">
        <f>'[1]Costing Sept ''21'!$O$20</f>
        <v>15.343846153846155</v>
      </c>
      <c r="M106" s="66">
        <f>'[1]Costing Sept ''21'!$O$20</f>
        <v>15.343846153846155</v>
      </c>
      <c r="N106" s="66">
        <f>'[1]Costing Sept ''21'!$O$20</f>
        <v>15.343846153846155</v>
      </c>
      <c r="O106" s="66">
        <f>'[1]Costing Sept ''21'!$O$20</f>
        <v>15.343846153846155</v>
      </c>
      <c r="P106" s="53" t="s">
        <v>85</v>
      </c>
    </row>
    <row r="107" spans="1:16" ht="64.5" customHeight="1" x14ac:dyDescent="0.2">
      <c r="A107" s="300"/>
      <c r="B107" s="302"/>
      <c r="C107" s="291"/>
      <c r="D107" s="291"/>
      <c r="E107" s="124"/>
      <c r="F107" s="124"/>
      <c r="G107" s="307"/>
      <c r="H107" s="64"/>
      <c r="I107" s="41" t="s">
        <v>19</v>
      </c>
      <c r="J107" s="66">
        <f t="shared" ref="J107:O107" si="41">J106*0.98</f>
        <v>15.03696923076923</v>
      </c>
      <c r="K107" s="66">
        <f t="shared" si="41"/>
        <v>15.03696923076923</v>
      </c>
      <c r="L107" s="66">
        <f t="shared" si="41"/>
        <v>15.03696923076923</v>
      </c>
      <c r="M107" s="66">
        <f t="shared" si="41"/>
        <v>15.03696923076923</v>
      </c>
      <c r="N107" s="66">
        <f t="shared" si="41"/>
        <v>15.03696923076923</v>
      </c>
      <c r="O107" s="66">
        <f t="shared" si="41"/>
        <v>15.03696923076923</v>
      </c>
      <c r="P107" s="27" t="s">
        <v>86</v>
      </c>
    </row>
    <row r="108" spans="1:16" s="2" customFormat="1" ht="24" customHeight="1" x14ac:dyDescent="0.2">
      <c r="A108" s="295">
        <v>2</v>
      </c>
      <c r="B108" s="297" t="s">
        <v>189</v>
      </c>
      <c r="C108" s="124" t="s">
        <v>94</v>
      </c>
      <c r="D108" s="124" t="s">
        <v>95</v>
      </c>
      <c r="E108" s="124" t="s">
        <v>100</v>
      </c>
      <c r="F108" s="124" t="s">
        <v>81</v>
      </c>
      <c r="G108" s="303" t="s">
        <v>193</v>
      </c>
      <c r="H108" s="86" t="s">
        <v>82</v>
      </c>
      <c r="I108" s="54" t="s">
        <v>18</v>
      </c>
      <c r="J108" s="139">
        <f>(15.1*9/100)+15.1</f>
        <v>16.459</v>
      </c>
      <c r="K108" s="139">
        <f t="shared" ref="K108:O108" si="42">(15.1*9/100)+15.1</f>
        <v>16.459</v>
      </c>
      <c r="L108" s="139">
        <f t="shared" si="42"/>
        <v>16.459</v>
      </c>
      <c r="M108" s="139">
        <f t="shared" si="42"/>
        <v>16.459</v>
      </c>
      <c r="N108" s="139">
        <f t="shared" si="42"/>
        <v>16.459</v>
      </c>
      <c r="O108" s="139">
        <f t="shared" si="42"/>
        <v>16.459</v>
      </c>
      <c r="P108" s="47" t="s">
        <v>87</v>
      </c>
    </row>
    <row r="109" spans="1:16" s="2" customFormat="1" ht="24" customHeight="1" x14ac:dyDescent="0.2">
      <c r="A109" s="296"/>
      <c r="B109" s="298"/>
      <c r="C109" s="124"/>
      <c r="D109" s="124"/>
      <c r="E109" s="124"/>
      <c r="F109" s="124"/>
      <c r="G109" s="304"/>
      <c r="H109" s="86"/>
      <c r="I109" s="88" t="s">
        <v>19</v>
      </c>
      <c r="J109" s="139">
        <f>+J108-0.2</f>
        <v>16.259</v>
      </c>
      <c r="K109" s="139">
        <f t="shared" ref="K109:O109" si="43">+K108-0.2</f>
        <v>16.259</v>
      </c>
      <c r="L109" s="139">
        <f t="shared" si="43"/>
        <v>16.259</v>
      </c>
      <c r="M109" s="139">
        <f t="shared" si="43"/>
        <v>16.259</v>
      </c>
      <c r="N109" s="139">
        <f t="shared" si="43"/>
        <v>16.259</v>
      </c>
      <c r="O109" s="139">
        <f t="shared" si="43"/>
        <v>16.259</v>
      </c>
      <c r="P109" s="47" t="s">
        <v>87</v>
      </c>
    </row>
    <row r="110" spans="1:16" s="102" customFormat="1" ht="16.5" customHeight="1" x14ac:dyDescent="0.2">
      <c r="A110" s="285">
        <v>2</v>
      </c>
      <c r="B110" s="310" t="s">
        <v>190</v>
      </c>
      <c r="C110" s="125" t="s">
        <v>94</v>
      </c>
      <c r="D110" s="125" t="s">
        <v>95</v>
      </c>
      <c r="E110" s="125" t="s">
        <v>100</v>
      </c>
      <c r="F110" s="125" t="s">
        <v>81</v>
      </c>
      <c r="G110" s="292" t="s">
        <v>193</v>
      </c>
      <c r="H110" s="100" t="s">
        <v>82</v>
      </c>
      <c r="I110" s="110" t="s">
        <v>18</v>
      </c>
      <c r="J110" s="136">
        <v>21.07</v>
      </c>
      <c r="K110" s="136">
        <v>21.07</v>
      </c>
      <c r="L110" s="136">
        <v>21.07</v>
      </c>
      <c r="M110" s="136">
        <v>21.07</v>
      </c>
      <c r="N110" s="136">
        <v>21.07</v>
      </c>
      <c r="O110" s="136">
        <v>21.07</v>
      </c>
      <c r="P110" s="101" t="s">
        <v>87</v>
      </c>
    </row>
    <row r="111" spans="1:16" s="102" customFormat="1" ht="16.5" customHeight="1" x14ac:dyDescent="0.2">
      <c r="A111" s="286"/>
      <c r="B111" s="311"/>
      <c r="C111" s="125"/>
      <c r="D111" s="125"/>
      <c r="E111" s="125"/>
      <c r="F111" s="125"/>
      <c r="G111" s="293"/>
      <c r="H111" s="100"/>
      <c r="I111" s="111" t="s">
        <v>19</v>
      </c>
      <c r="J111" s="136">
        <v>20.79</v>
      </c>
      <c r="K111" s="136">
        <v>20.79</v>
      </c>
      <c r="L111" s="136">
        <v>20.79</v>
      </c>
      <c r="M111" s="136">
        <v>20.79</v>
      </c>
      <c r="N111" s="136">
        <v>20.79</v>
      </c>
      <c r="O111" s="136">
        <v>20.79</v>
      </c>
      <c r="P111" s="101" t="s">
        <v>87</v>
      </c>
    </row>
    <row r="112" spans="1:16" s="2" customFormat="1" ht="24" customHeight="1" x14ac:dyDescent="0.2">
      <c r="A112" s="295">
        <v>3</v>
      </c>
      <c r="B112" s="297" t="s">
        <v>76</v>
      </c>
      <c r="C112" s="195" t="s">
        <v>88</v>
      </c>
      <c r="D112" s="195" t="s">
        <v>89</v>
      </c>
      <c r="E112" s="195">
        <v>0.42</v>
      </c>
      <c r="F112" s="195" t="s">
        <v>101</v>
      </c>
      <c r="G112" s="305" t="s">
        <v>102</v>
      </c>
      <c r="H112" s="48" t="s">
        <v>93</v>
      </c>
      <c r="I112" s="196" t="s">
        <v>18</v>
      </c>
      <c r="J112" s="139">
        <v>22.3</v>
      </c>
      <c r="K112" s="139">
        <v>22.3</v>
      </c>
      <c r="L112" s="139">
        <v>22.3</v>
      </c>
      <c r="M112" s="139">
        <v>22.3</v>
      </c>
      <c r="N112" s="139">
        <v>22.3</v>
      </c>
      <c r="O112" s="139">
        <v>22.3</v>
      </c>
      <c r="P112" s="195" t="s">
        <v>92</v>
      </c>
    </row>
    <row r="113" spans="1:16" s="2" customFormat="1" ht="24" customHeight="1" x14ac:dyDescent="0.2">
      <c r="A113" s="296"/>
      <c r="B113" s="298"/>
      <c r="C113" s="195" t="s">
        <v>88</v>
      </c>
      <c r="D113" s="195" t="s">
        <v>89</v>
      </c>
      <c r="E113" s="195">
        <v>0.42</v>
      </c>
      <c r="F113" s="195" t="s">
        <v>101</v>
      </c>
      <c r="G113" s="305"/>
      <c r="H113" s="48" t="s">
        <v>93</v>
      </c>
      <c r="I113" s="88" t="s">
        <v>19</v>
      </c>
      <c r="J113" s="139">
        <v>22.3</v>
      </c>
      <c r="K113" s="139">
        <v>22.3</v>
      </c>
      <c r="L113" s="139">
        <v>22.3</v>
      </c>
      <c r="M113" s="139">
        <v>22.3</v>
      </c>
      <c r="N113" s="139">
        <v>22.3</v>
      </c>
      <c r="O113" s="139">
        <v>22.3</v>
      </c>
      <c r="P113" s="195" t="s">
        <v>92</v>
      </c>
    </row>
    <row r="114" spans="1:16" s="30" customFormat="1" ht="29.25" customHeight="1" x14ac:dyDescent="0.2">
      <c r="A114" s="33">
        <v>11</v>
      </c>
      <c r="B114" s="36" t="s">
        <v>63</v>
      </c>
      <c r="C114" s="128"/>
      <c r="D114" s="128"/>
      <c r="E114" s="128"/>
      <c r="F114" s="128"/>
      <c r="G114" s="56"/>
      <c r="H114" s="57"/>
      <c r="I114" s="58"/>
      <c r="J114" s="200"/>
      <c r="K114" s="128"/>
      <c r="L114" s="128"/>
      <c r="M114" s="128"/>
      <c r="N114" s="128"/>
      <c r="O114" s="128"/>
      <c r="P114" s="59"/>
    </row>
    <row r="115" spans="1:16" ht="29.25" customHeight="1" x14ac:dyDescent="0.2">
      <c r="A115" s="299">
        <v>1</v>
      </c>
      <c r="B115" s="301" t="s">
        <v>74</v>
      </c>
      <c r="C115" s="291" t="s">
        <v>83</v>
      </c>
      <c r="D115" s="291" t="s">
        <v>77</v>
      </c>
      <c r="E115" s="124"/>
      <c r="F115" s="25" t="s">
        <v>84</v>
      </c>
      <c r="G115" s="306" t="s">
        <v>146</v>
      </c>
      <c r="H115" s="55">
        <v>50</v>
      </c>
      <c r="I115" s="51" t="s">
        <v>18</v>
      </c>
      <c r="J115" s="66">
        <f>'[1]Costing Sept ''21'!$O$21</f>
        <v>15.343846153846155</v>
      </c>
      <c r="K115" s="66">
        <f>'[1]Costing Sept ''21'!$O$21</f>
        <v>15.343846153846155</v>
      </c>
      <c r="L115" s="66">
        <f>'[1]Costing Sept ''21'!$O$21</f>
        <v>15.343846153846155</v>
      </c>
      <c r="M115" s="66">
        <f>'[1]Costing Sept ''21'!$O$21</f>
        <v>15.343846153846155</v>
      </c>
      <c r="N115" s="66">
        <f>'[1]Costing Sept ''21'!$O$21</f>
        <v>15.343846153846155</v>
      </c>
      <c r="O115" s="66">
        <f>'[1]Costing Sept ''21'!$O$21</f>
        <v>15.343846153846155</v>
      </c>
      <c r="P115" s="46" t="s">
        <v>85</v>
      </c>
    </row>
    <row r="116" spans="1:16" ht="60" customHeight="1" x14ac:dyDescent="0.2">
      <c r="A116" s="300"/>
      <c r="B116" s="302"/>
      <c r="C116" s="291"/>
      <c r="D116" s="291"/>
      <c r="E116" s="124"/>
      <c r="F116" s="124"/>
      <c r="G116" s="307"/>
      <c r="H116" s="55"/>
      <c r="I116" s="41" t="s">
        <v>19</v>
      </c>
      <c r="J116" s="66">
        <f t="shared" ref="J116:O116" si="44">J115*0.98</f>
        <v>15.03696923076923</v>
      </c>
      <c r="K116" s="66">
        <f t="shared" si="44"/>
        <v>15.03696923076923</v>
      </c>
      <c r="L116" s="66">
        <f t="shared" si="44"/>
        <v>15.03696923076923</v>
      </c>
      <c r="M116" s="66">
        <f t="shared" si="44"/>
        <v>15.03696923076923</v>
      </c>
      <c r="N116" s="66">
        <f t="shared" si="44"/>
        <v>15.03696923076923</v>
      </c>
      <c r="O116" s="66">
        <f t="shared" si="44"/>
        <v>15.03696923076923</v>
      </c>
      <c r="P116" s="27" t="s">
        <v>86</v>
      </c>
    </row>
    <row r="117" spans="1:16" s="2" customFormat="1" ht="29.25" customHeight="1" x14ac:dyDescent="0.2">
      <c r="A117" s="295">
        <v>2</v>
      </c>
      <c r="B117" s="297" t="s">
        <v>189</v>
      </c>
      <c r="C117" s="124" t="s">
        <v>94</v>
      </c>
      <c r="D117" s="124" t="s">
        <v>95</v>
      </c>
      <c r="E117" s="124" t="s">
        <v>100</v>
      </c>
      <c r="F117" s="124" t="s">
        <v>81</v>
      </c>
      <c r="G117" s="303" t="s">
        <v>193</v>
      </c>
      <c r="H117" s="86" t="s">
        <v>82</v>
      </c>
      <c r="I117" s="54" t="s">
        <v>18</v>
      </c>
      <c r="J117" s="139">
        <f>(15.1*9/100)+15.1</f>
        <v>16.459</v>
      </c>
      <c r="K117" s="139">
        <f t="shared" ref="K117:O117" si="45">(15.1*9/100)+15.1</f>
        <v>16.459</v>
      </c>
      <c r="L117" s="139">
        <f t="shared" si="45"/>
        <v>16.459</v>
      </c>
      <c r="M117" s="139">
        <f t="shared" si="45"/>
        <v>16.459</v>
      </c>
      <c r="N117" s="139">
        <f t="shared" si="45"/>
        <v>16.459</v>
      </c>
      <c r="O117" s="139">
        <f t="shared" si="45"/>
        <v>16.459</v>
      </c>
      <c r="P117" s="47" t="s">
        <v>87</v>
      </c>
    </row>
    <row r="118" spans="1:16" s="2" customFormat="1" ht="29.25" customHeight="1" x14ac:dyDescent="0.2">
      <c r="A118" s="296"/>
      <c r="B118" s="298"/>
      <c r="C118" s="124"/>
      <c r="D118" s="124"/>
      <c r="E118" s="124"/>
      <c r="F118" s="124"/>
      <c r="G118" s="304"/>
      <c r="H118" s="86"/>
      <c r="I118" s="88" t="s">
        <v>19</v>
      </c>
      <c r="J118" s="139">
        <f>+J117-0.2</f>
        <v>16.259</v>
      </c>
      <c r="K118" s="139">
        <f t="shared" ref="K118" si="46">+K117-0.2</f>
        <v>16.259</v>
      </c>
      <c r="L118" s="139">
        <f t="shared" ref="L118" si="47">+L117-0.2</f>
        <v>16.259</v>
      </c>
      <c r="M118" s="139">
        <f t="shared" ref="M118" si="48">+M117-0.2</f>
        <v>16.259</v>
      </c>
      <c r="N118" s="139">
        <f t="shared" ref="N118" si="49">+N117-0.2</f>
        <v>16.259</v>
      </c>
      <c r="O118" s="139">
        <f t="shared" ref="O118" si="50">+O117-0.2</f>
        <v>16.259</v>
      </c>
      <c r="P118" s="47" t="s">
        <v>87</v>
      </c>
    </row>
    <row r="119" spans="1:16" s="102" customFormat="1" ht="23.25" customHeight="1" x14ac:dyDescent="0.2">
      <c r="A119" s="285">
        <v>2</v>
      </c>
      <c r="B119" s="310" t="s">
        <v>190</v>
      </c>
      <c r="C119" s="125" t="s">
        <v>94</v>
      </c>
      <c r="D119" s="125" t="s">
        <v>95</v>
      </c>
      <c r="E119" s="125" t="s">
        <v>100</v>
      </c>
      <c r="F119" s="125" t="s">
        <v>81</v>
      </c>
      <c r="G119" s="292" t="s">
        <v>193</v>
      </c>
      <c r="H119" s="100" t="s">
        <v>82</v>
      </c>
      <c r="I119" s="110" t="s">
        <v>18</v>
      </c>
      <c r="J119" s="136">
        <v>21.07</v>
      </c>
      <c r="K119" s="136">
        <v>21.07</v>
      </c>
      <c r="L119" s="136">
        <v>21.07</v>
      </c>
      <c r="M119" s="136">
        <v>21.07</v>
      </c>
      <c r="N119" s="136">
        <v>21.07</v>
      </c>
      <c r="O119" s="136">
        <v>21.07</v>
      </c>
      <c r="P119" s="101" t="s">
        <v>87</v>
      </c>
    </row>
    <row r="120" spans="1:16" s="102" customFormat="1" ht="21" customHeight="1" x14ac:dyDescent="0.2">
      <c r="A120" s="286"/>
      <c r="B120" s="311"/>
      <c r="C120" s="125"/>
      <c r="D120" s="125"/>
      <c r="E120" s="125"/>
      <c r="F120" s="125"/>
      <c r="G120" s="293"/>
      <c r="H120" s="100"/>
      <c r="I120" s="111" t="s">
        <v>19</v>
      </c>
      <c r="J120" s="136">
        <v>20.79</v>
      </c>
      <c r="K120" s="136">
        <v>20.79</v>
      </c>
      <c r="L120" s="136">
        <v>20.79</v>
      </c>
      <c r="M120" s="136">
        <v>20.79</v>
      </c>
      <c r="N120" s="136">
        <v>20.79</v>
      </c>
      <c r="O120" s="136">
        <v>20.79</v>
      </c>
      <c r="P120" s="101" t="s">
        <v>87</v>
      </c>
    </row>
    <row r="121" spans="1:16" s="2" customFormat="1" ht="29.25" customHeight="1" x14ac:dyDescent="0.2">
      <c r="A121" s="295">
        <v>3</v>
      </c>
      <c r="B121" s="297" t="s">
        <v>76</v>
      </c>
      <c r="C121" s="195" t="s">
        <v>88</v>
      </c>
      <c r="D121" s="195" t="s">
        <v>89</v>
      </c>
      <c r="E121" s="195">
        <v>0.42</v>
      </c>
      <c r="F121" s="195" t="s">
        <v>101</v>
      </c>
      <c r="G121" s="305" t="s">
        <v>102</v>
      </c>
      <c r="H121" s="48" t="s">
        <v>93</v>
      </c>
      <c r="I121" s="196" t="s">
        <v>18</v>
      </c>
      <c r="J121" s="139">
        <v>33.450000000000003</v>
      </c>
      <c r="K121" s="139">
        <v>33.450000000000003</v>
      </c>
      <c r="L121" s="139">
        <v>33.450000000000003</v>
      </c>
      <c r="M121" s="139">
        <v>33.450000000000003</v>
      </c>
      <c r="N121" s="139">
        <v>33.450000000000003</v>
      </c>
      <c r="O121" s="139">
        <v>33.450000000000003</v>
      </c>
      <c r="P121" s="195" t="s">
        <v>92</v>
      </c>
    </row>
    <row r="122" spans="1:16" s="2" customFormat="1" ht="29.25" customHeight="1" x14ac:dyDescent="0.2">
      <c r="A122" s="296"/>
      <c r="B122" s="298"/>
      <c r="C122" s="195" t="s">
        <v>88</v>
      </c>
      <c r="D122" s="195" t="s">
        <v>89</v>
      </c>
      <c r="E122" s="195">
        <v>0.42</v>
      </c>
      <c r="F122" s="195" t="s">
        <v>101</v>
      </c>
      <c r="G122" s="305"/>
      <c r="H122" s="48" t="s">
        <v>93</v>
      </c>
      <c r="I122" s="88" t="s">
        <v>19</v>
      </c>
      <c r="J122" s="139">
        <v>33.450000000000003</v>
      </c>
      <c r="K122" s="139">
        <v>33.450000000000003</v>
      </c>
      <c r="L122" s="139">
        <v>33.450000000000003</v>
      </c>
      <c r="M122" s="139">
        <v>33.450000000000003</v>
      </c>
      <c r="N122" s="139">
        <v>33.450000000000003</v>
      </c>
      <c r="O122" s="139">
        <v>33.450000000000003</v>
      </c>
      <c r="P122" s="195" t="s">
        <v>92</v>
      </c>
    </row>
    <row r="123" spans="1:16" s="30" customFormat="1" ht="29.25" customHeight="1" x14ac:dyDescent="0.2">
      <c r="A123" s="33">
        <v>12</v>
      </c>
      <c r="B123" s="36" t="s">
        <v>64</v>
      </c>
      <c r="C123" s="128"/>
      <c r="D123" s="128"/>
      <c r="E123" s="128"/>
      <c r="F123" s="128"/>
      <c r="G123" s="56"/>
      <c r="H123" s="57"/>
      <c r="I123" s="58"/>
      <c r="J123" s="200"/>
      <c r="K123" s="128"/>
      <c r="L123" s="128"/>
      <c r="M123" s="128"/>
      <c r="N123" s="128"/>
      <c r="O123" s="128"/>
      <c r="P123" s="59"/>
    </row>
    <row r="124" spans="1:16" ht="29.25" customHeight="1" x14ac:dyDescent="0.2">
      <c r="A124" s="299">
        <v>1</v>
      </c>
      <c r="B124" s="301" t="s">
        <v>74</v>
      </c>
      <c r="C124" s="291" t="s">
        <v>83</v>
      </c>
      <c r="D124" s="291" t="s">
        <v>77</v>
      </c>
      <c r="E124" s="124"/>
      <c r="F124" s="25" t="s">
        <v>84</v>
      </c>
      <c r="G124" s="306" t="s">
        <v>147</v>
      </c>
      <c r="H124" s="55">
        <v>50</v>
      </c>
      <c r="I124" s="51" t="s">
        <v>18</v>
      </c>
      <c r="J124" s="66">
        <f>'[1]Costing Sept ''21'!$O$22</f>
        <v>15.343846153846155</v>
      </c>
      <c r="K124" s="66">
        <f>'[1]Costing Sept ''21'!$O$22</f>
        <v>15.343846153846155</v>
      </c>
      <c r="L124" s="66">
        <f>'[1]Costing Sept ''21'!$O$22</f>
        <v>15.343846153846155</v>
      </c>
      <c r="M124" s="66">
        <f>'[1]Costing Sept ''21'!$O$22</f>
        <v>15.343846153846155</v>
      </c>
      <c r="N124" s="66">
        <f>'[1]Costing Sept ''21'!$O$22</f>
        <v>15.343846153846155</v>
      </c>
      <c r="O124" s="66">
        <f>'[1]Costing Sept ''21'!$O$22</f>
        <v>15.343846153846155</v>
      </c>
      <c r="P124" s="46" t="s">
        <v>85</v>
      </c>
    </row>
    <row r="125" spans="1:16" ht="55.5" customHeight="1" x14ac:dyDescent="0.2">
      <c r="A125" s="300"/>
      <c r="B125" s="302"/>
      <c r="C125" s="291"/>
      <c r="D125" s="291"/>
      <c r="E125" s="124"/>
      <c r="F125" s="124"/>
      <c r="G125" s="307"/>
      <c r="H125" s="55"/>
      <c r="I125" s="41" t="s">
        <v>19</v>
      </c>
      <c r="J125" s="66">
        <f t="shared" ref="J125:O125" si="51">J124*0.98</f>
        <v>15.03696923076923</v>
      </c>
      <c r="K125" s="66">
        <f t="shared" si="51"/>
        <v>15.03696923076923</v>
      </c>
      <c r="L125" s="66">
        <f t="shared" si="51"/>
        <v>15.03696923076923</v>
      </c>
      <c r="M125" s="66">
        <f t="shared" si="51"/>
        <v>15.03696923076923</v>
      </c>
      <c r="N125" s="66">
        <f t="shared" si="51"/>
        <v>15.03696923076923</v>
      </c>
      <c r="O125" s="66">
        <f t="shared" si="51"/>
        <v>15.03696923076923</v>
      </c>
      <c r="P125" s="27" t="s">
        <v>86</v>
      </c>
    </row>
    <row r="126" spans="1:16" s="2" customFormat="1" ht="29.25" customHeight="1" x14ac:dyDescent="0.2">
      <c r="A126" s="295">
        <v>2</v>
      </c>
      <c r="B126" s="297" t="s">
        <v>189</v>
      </c>
      <c r="C126" s="124" t="s">
        <v>94</v>
      </c>
      <c r="D126" s="124" t="s">
        <v>95</v>
      </c>
      <c r="E126" s="124" t="s">
        <v>100</v>
      </c>
      <c r="F126" s="124" t="s">
        <v>81</v>
      </c>
      <c r="G126" s="303" t="s">
        <v>193</v>
      </c>
      <c r="H126" s="86" t="s">
        <v>82</v>
      </c>
      <c r="I126" s="54" t="s">
        <v>18</v>
      </c>
      <c r="J126" s="139">
        <f>(15.1*9/100)+15.1</f>
        <v>16.459</v>
      </c>
      <c r="K126" s="139">
        <f t="shared" ref="K126:O126" si="52">(15.1*9/100)+15.1</f>
        <v>16.459</v>
      </c>
      <c r="L126" s="139">
        <f t="shared" si="52"/>
        <v>16.459</v>
      </c>
      <c r="M126" s="139">
        <f t="shared" si="52"/>
        <v>16.459</v>
      </c>
      <c r="N126" s="139">
        <f t="shared" si="52"/>
        <v>16.459</v>
      </c>
      <c r="O126" s="139">
        <f t="shared" si="52"/>
        <v>16.459</v>
      </c>
      <c r="P126" s="47" t="s">
        <v>87</v>
      </c>
    </row>
    <row r="127" spans="1:16" s="2" customFormat="1" ht="29.25" customHeight="1" x14ac:dyDescent="0.2">
      <c r="A127" s="296"/>
      <c r="B127" s="298"/>
      <c r="C127" s="124"/>
      <c r="D127" s="124"/>
      <c r="E127" s="124"/>
      <c r="F127" s="124"/>
      <c r="G127" s="304"/>
      <c r="H127" s="86"/>
      <c r="I127" s="88" t="s">
        <v>19</v>
      </c>
      <c r="J127" s="139">
        <f>+J126-0.2</f>
        <v>16.259</v>
      </c>
      <c r="K127" s="139">
        <f t="shared" ref="K127" si="53">+K126-0.2</f>
        <v>16.259</v>
      </c>
      <c r="L127" s="139">
        <f t="shared" ref="L127" si="54">+L126-0.2</f>
        <v>16.259</v>
      </c>
      <c r="M127" s="139">
        <f t="shared" ref="M127" si="55">+M126-0.2</f>
        <v>16.259</v>
      </c>
      <c r="N127" s="139">
        <f t="shared" ref="N127" si="56">+N126-0.2</f>
        <v>16.259</v>
      </c>
      <c r="O127" s="139">
        <f t="shared" ref="O127" si="57">+O126-0.2</f>
        <v>16.259</v>
      </c>
      <c r="P127" s="47" t="s">
        <v>87</v>
      </c>
    </row>
    <row r="128" spans="1:16" s="102" customFormat="1" ht="15.75" customHeight="1" x14ac:dyDescent="0.2">
      <c r="A128" s="285">
        <v>2</v>
      </c>
      <c r="B128" s="310" t="s">
        <v>190</v>
      </c>
      <c r="C128" s="125" t="s">
        <v>94</v>
      </c>
      <c r="D128" s="125" t="s">
        <v>95</v>
      </c>
      <c r="E128" s="125" t="s">
        <v>100</v>
      </c>
      <c r="F128" s="125" t="s">
        <v>81</v>
      </c>
      <c r="G128" s="292" t="s">
        <v>193</v>
      </c>
      <c r="H128" s="100" t="s">
        <v>82</v>
      </c>
      <c r="I128" s="110" t="s">
        <v>18</v>
      </c>
      <c r="J128" s="136">
        <v>21.07</v>
      </c>
      <c r="K128" s="136">
        <v>21.07</v>
      </c>
      <c r="L128" s="136">
        <v>21.07</v>
      </c>
      <c r="M128" s="136">
        <v>21.07</v>
      </c>
      <c r="N128" s="136">
        <v>21.07</v>
      </c>
      <c r="O128" s="136">
        <v>21.07</v>
      </c>
      <c r="P128" s="101" t="s">
        <v>87</v>
      </c>
    </row>
    <row r="129" spans="1:16" s="102" customFormat="1" ht="15.75" customHeight="1" x14ac:dyDescent="0.2">
      <c r="A129" s="286"/>
      <c r="B129" s="311"/>
      <c r="C129" s="125"/>
      <c r="D129" s="125"/>
      <c r="E129" s="125"/>
      <c r="F129" s="125"/>
      <c r="G129" s="293"/>
      <c r="H129" s="100"/>
      <c r="I129" s="111" t="s">
        <v>19</v>
      </c>
      <c r="J129" s="136">
        <v>20.79</v>
      </c>
      <c r="K129" s="136">
        <v>20.79</v>
      </c>
      <c r="L129" s="136">
        <v>20.79</v>
      </c>
      <c r="M129" s="136">
        <v>20.79</v>
      </c>
      <c r="N129" s="136">
        <v>20.79</v>
      </c>
      <c r="O129" s="136">
        <v>20.79</v>
      </c>
      <c r="P129" s="101" t="s">
        <v>87</v>
      </c>
    </row>
    <row r="130" spans="1:16" s="2" customFormat="1" ht="29.25" customHeight="1" x14ac:dyDescent="0.2">
      <c r="A130" s="295">
        <v>3</v>
      </c>
      <c r="B130" s="297" t="s">
        <v>76</v>
      </c>
      <c r="C130" s="195" t="s">
        <v>88</v>
      </c>
      <c r="D130" s="195" t="s">
        <v>89</v>
      </c>
      <c r="E130" s="195">
        <v>0.42</v>
      </c>
      <c r="F130" s="195" t="s">
        <v>101</v>
      </c>
      <c r="G130" s="305" t="s">
        <v>102</v>
      </c>
      <c r="H130" s="48" t="s">
        <v>93</v>
      </c>
      <c r="I130" s="196" t="s">
        <v>18</v>
      </c>
      <c r="J130" s="139">
        <v>33.450000000000003</v>
      </c>
      <c r="K130" s="139">
        <v>33.450000000000003</v>
      </c>
      <c r="L130" s="139">
        <v>33.450000000000003</v>
      </c>
      <c r="M130" s="139">
        <v>33.450000000000003</v>
      </c>
      <c r="N130" s="139">
        <v>33.450000000000003</v>
      </c>
      <c r="O130" s="139">
        <v>33.450000000000003</v>
      </c>
      <c r="P130" s="195" t="s">
        <v>92</v>
      </c>
    </row>
    <row r="131" spans="1:16" s="2" customFormat="1" ht="29.25" customHeight="1" x14ac:dyDescent="0.2">
      <c r="A131" s="296"/>
      <c r="B131" s="298"/>
      <c r="C131" s="195" t="s">
        <v>88</v>
      </c>
      <c r="D131" s="195" t="s">
        <v>89</v>
      </c>
      <c r="E131" s="195">
        <v>0.42</v>
      </c>
      <c r="F131" s="195" t="s">
        <v>101</v>
      </c>
      <c r="G131" s="305"/>
      <c r="H131" s="48" t="s">
        <v>93</v>
      </c>
      <c r="I131" s="88" t="s">
        <v>19</v>
      </c>
      <c r="J131" s="139">
        <v>33.450000000000003</v>
      </c>
      <c r="K131" s="139">
        <v>33.450000000000003</v>
      </c>
      <c r="L131" s="139">
        <v>33.450000000000003</v>
      </c>
      <c r="M131" s="139">
        <v>33.450000000000003</v>
      </c>
      <c r="N131" s="139">
        <v>33.450000000000003</v>
      </c>
      <c r="O131" s="139">
        <v>33.450000000000003</v>
      </c>
      <c r="P131" s="195" t="s">
        <v>92</v>
      </c>
    </row>
    <row r="132" spans="1:16" s="30" customFormat="1" ht="24" customHeight="1" x14ac:dyDescent="0.2">
      <c r="A132" s="33">
        <v>13</v>
      </c>
      <c r="B132" s="36" t="s">
        <v>65</v>
      </c>
      <c r="C132" s="128"/>
      <c r="D132" s="128"/>
      <c r="E132" s="128"/>
      <c r="F132" s="128"/>
      <c r="G132" s="56"/>
      <c r="H132" s="57"/>
      <c r="I132" s="58"/>
      <c r="J132" s="200"/>
      <c r="K132" s="128"/>
      <c r="L132" s="128"/>
      <c r="M132" s="128"/>
      <c r="N132" s="128"/>
      <c r="O132" s="128"/>
      <c r="P132" s="59"/>
    </row>
    <row r="133" spans="1:16" ht="24" customHeight="1" x14ac:dyDescent="0.2">
      <c r="A133" s="299">
        <v>1</v>
      </c>
      <c r="B133" s="301" t="s">
        <v>74</v>
      </c>
      <c r="C133" s="291" t="s">
        <v>83</v>
      </c>
      <c r="D133" s="291" t="s">
        <v>77</v>
      </c>
      <c r="E133" s="124"/>
      <c r="F133" s="25" t="s">
        <v>84</v>
      </c>
      <c r="G133" s="306" t="s">
        <v>148</v>
      </c>
      <c r="H133" s="55">
        <v>50</v>
      </c>
      <c r="I133" s="51" t="s">
        <v>18</v>
      </c>
      <c r="J133" s="66">
        <f>'[1]Costing Sept ''21'!$O$23</f>
        <v>15.343846153846155</v>
      </c>
      <c r="K133" s="66">
        <f>'[1]Costing Sept ''21'!$O$23</f>
        <v>15.343846153846155</v>
      </c>
      <c r="L133" s="66">
        <f>'[1]Costing Sept ''21'!$O$23</f>
        <v>15.343846153846155</v>
      </c>
      <c r="M133" s="66">
        <f>'[1]Costing Sept ''21'!$O$23</f>
        <v>15.343846153846155</v>
      </c>
      <c r="N133" s="66">
        <f>'[1]Costing Sept ''21'!$O$23</f>
        <v>15.343846153846155</v>
      </c>
      <c r="O133" s="66">
        <f>'[1]Costing Sept ''21'!$O$23</f>
        <v>15.343846153846155</v>
      </c>
      <c r="P133" s="46" t="s">
        <v>85</v>
      </c>
    </row>
    <row r="134" spans="1:16" ht="59.25" customHeight="1" x14ac:dyDescent="0.2">
      <c r="A134" s="300"/>
      <c r="B134" s="302"/>
      <c r="C134" s="291"/>
      <c r="D134" s="291"/>
      <c r="E134" s="124"/>
      <c r="F134" s="124"/>
      <c r="G134" s="307"/>
      <c r="H134" s="55"/>
      <c r="I134" s="41" t="s">
        <v>19</v>
      </c>
      <c r="J134" s="66">
        <f t="shared" ref="J134:O134" si="58">J133*0.98</f>
        <v>15.03696923076923</v>
      </c>
      <c r="K134" s="66">
        <f t="shared" si="58"/>
        <v>15.03696923076923</v>
      </c>
      <c r="L134" s="66">
        <f t="shared" si="58"/>
        <v>15.03696923076923</v>
      </c>
      <c r="M134" s="66">
        <f t="shared" si="58"/>
        <v>15.03696923076923</v>
      </c>
      <c r="N134" s="66">
        <f t="shared" si="58"/>
        <v>15.03696923076923</v>
      </c>
      <c r="O134" s="66">
        <f t="shared" si="58"/>
        <v>15.03696923076923</v>
      </c>
      <c r="P134" s="27" t="s">
        <v>86</v>
      </c>
    </row>
    <row r="135" spans="1:16" s="2" customFormat="1" ht="24" customHeight="1" x14ac:dyDescent="0.2">
      <c r="A135" s="295">
        <v>2</v>
      </c>
      <c r="B135" s="297" t="s">
        <v>189</v>
      </c>
      <c r="C135" s="124" t="s">
        <v>94</v>
      </c>
      <c r="D135" s="124" t="s">
        <v>95</v>
      </c>
      <c r="E135" s="124" t="s">
        <v>100</v>
      </c>
      <c r="F135" s="124" t="s">
        <v>81</v>
      </c>
      <c r="G135" s="303" t="s">
        <v>193</v>
      </c>
      <c r="H135" s="86" t="s">
        <v>82</v>
      </c>
      <c r="I135" s="54" t="s">
        <v>18</v>
      </c>
      <c r="J135" s="139">
        <f>(15.1*9/100)+15.1</f>
        <v>16.459</v>
      </c>
      <c r="K135" s="139">
        <f t="shared" ref="K135:O135" si="59">(15.1*9/100)+15.1</f>
        <v>16.459</v>
      </c>
      <c r="L135" s="139">
        <f t="shared" si="59"/>
        <v>16.459</v>
      </c>
      <c r="M135" s="139">
        <f t="shared" si="59"/>
        <v>16.459</v>
      </c>
      <c r="N135" s="139">
        <f t="shared" si="59"/>
        <v>16.459</v>
      </c>
      <c r="O135" s="139">
        <f t="shared" si="59"/>
        <v>16.459</v>
      </c>
      <c r="P135" s="47" t="s">
        <v>87</v>
      </c>
    </row>
    <row r="136" spans="1:16" s="2" customFormat="1" ht="24" customHeight="1" x14ac:dyDescent="0.2">
      <c r="A136" s="296"/>
      <c r="B136" s="298"/>
      <c r="C136" s="124"/>
      <c r="D136" s="124"/>
      <c r="E136" s="124"/>
      <c r="F136" s="124"/>
      <c r="G136" s="304"/>
      <c r="H136" s="86"/>
      <c r="I136" s="88" t="s">
        <v>19</v>
      </c>
      <c r="J136" s="139">
        <f>+J135-0.2</f>
        <v>16.259</v>
      </c>
      <c r="K136" s="139">
        <f t="shared" ref="K136" si="60">+K135-0.2</f>
        <v>16.259</v>
      </c>
      <c r="L136" s="139">
        <f t="shared" ref="L136" si="61">+L135-0.2</f>
        <v>16.259</v>
      </c>
      <c r="M136" s="139">
        <f t="shared" ref="M136" si="62">+M135-0.2</f>
        <v>16.259</v>
      </c>
      <c r="N136" s="139">
        <f t="shared" ref="N136" si="63">+N135-0.2</f>
        <v>16.259</v>
      </c>
      <c r="O136" s="139">
        <f t="shared" ref="O136" si="64">+O135-0.2</f>
        <v>16.259</v>
      </c>
      <c r="P136" s="47" t="s">
        <v>87</v>
      </c>
    </row>
    <row r="137" spans="1:16" s="102" customFormat="1" ht="24" customHeight="1" x14ac:dyDescent="0.2">
      <c r="A137" s="285">
        <v>2</v>
      </c>
      <c r="B137" s="310" t="s">
        <v>190</v>
      </c>
      <c r="C137" s="125" t="s">
        <v>94</v>
      </c>
      <c r="D137" s="125" t="s">
        <v>95</v>
      </c>
      <c r="E137" s="125" t="s">
        <v>100</v>
      </c>
      <c r="F137" s="125" t="s">
        <v>81</v>
      </c>
      <c r="G137" s="292" t="s">
        <v>193</v>
      </c>
      <c r="H137" s="100" t="s">
        <v>82</v>
      </c>
      <c r="I137" s="110" t="s">
        <v>18</v>
      </c>
      <c r="J137" s="136">
        <v>21.07</v>
      </c>
      <c r="K137" s="136">
        <v>21.07</v>
      </c>
      <c r="L137" s="136">
        <v>21.07</v>
      </c>
      <c r="M137" s="136">
        <v>21.07</v>
      </c>
      <c r="N137" s="136">
        <v>21.07</v>
      </c>
      <c r="O137" s="136">
        <v>21.07</v>
      </c>
      <c r="P137" s="101" t="s">
        <v>87</v>
      </c>
    </row>
    <row r="138" spans="1:16" s="102" customFormat="1" ht="24" customHeight="1" x14ac:dyDescent="0.2">
      <c r="A138" s="286"/>
      <c r="B138" s="311"/>
      <c r="C138" s="125"/>
      <c r="D138" s="125"/>
      <c r="E138" s="125"/>
      <c r="F138" s="125"/>
      <c r="G138" s="293"/>
      <c r="H138" s="100"/>
      <c r="I138" s="111" t="s">
        <v>19</v>
      </c>
      <c r="J138" s="136">
        <v>20.79</v>
      </c>
      <c r="K138" s="136">
        <v>20.79</v>
      </c>
      <c r="L138" s="136">
        <v>20.79</v>
      </c>
      <c r="M138" s="136">
        <v>20.79</v>
      </c>
      <c r="N138" s="136">
        <v>20.79</v>
      </c>
      <c r="O138" s="136">
        <v>20.79</v>
      </c>
      <c r="P138" s="101" t="s">
        <v>87</v>
      </c>
    </row>
    <row r="139" spans="1:16" s="2" customFormat="1" ht="24" customHeight="1" x14ac:dyDescent="0.2">
      <c r="A139" s="295">
        <v>3</v>
      </c>
      <c r="B139" s="297" t="s">
        <v>76</v>
      </c>
      <c r="C139" s="195" t="s">
        <v>88</v>
      </c>
      <c r="D139" s="195" t="s">
        <v>89</v>
      </c>
      <c r="E139" s="195">
        <v>0.42</v>
      </c>
      <c r="F139" s="195" t="s">
        <v>101</v>
      </c>
      <c r="G139" s="305" t="s">
        <v>102</v>
      </c>
      <c r="H139" s="48" t="s">
        <v>93</v>
      </c>
      <c r="I139" s="196" t="s">
        <v>18</v>
      </c>
      <c r="J139" s="139">
        <v>33.450000000000003</v>
      </c>
      <c r="K139" s="139">
        <v>33.450000000000003</v>
      </c>
      <c r="L139" s="139">
        <v>33.450000000000003</v>
      </c>
      <c r="M139" s="139">
        <v>33.450000000000003</v>
      </c>
      <c r="N139" s="139">
        <v>33.450000000000003</v>
      </c>
      <c r="O139" s="139">
        <v>33.450000000000003</v>
      </c>
      <c r="P139" s="195" t="s">
        <v>92</v>
      </c>
    </row>
    <row r="140" spans="1:16" s="2" customFormat="1" ht="24" customHeight="1" x14ac:dyDescent="0.2">
      <c r="A140" s="296"/>
      <c r="B140" s="298"/>
      <c r="C140" s="195" t="s">
        <v>88</v>
      </c>
      <c r="D140" s="195" t="s">
        <v>89</v>
      </c>
      <c r="E140" s="195">
        <v>0.42</v>
      </c>
      <c r="F140" s="195" t="s">
        <v>101</v>
      </c>
      <c r="G140" s="305"/>
      <c r="H140" s="48" t="s">
        <v>93</v>
      </c>
      <c r="I140" s="88" t="s">
        <v>19</v>
      </c>
      <c r="J140" s="139">
        <v>33.450000000000003</v>
      </c>
      <c r="K140" s="139">
        <v>33.450000000000003</v>
      </c>
      <c r="L140" s="139">
        <v>33.450000000000003</v>
      </c>
      <c r="M140" s="139">
        <v>33.450000000000003</v>
      </c>
      <c r="N140" s="139">
        <v>33.450000000000003</v>
      </c>
      <c r="O140" s="139">
        <v>33.450000000000003</v>
      </c>
      <c r="P140" s="195" t="s">
        <v>92</v>
      </c>
    </row>
    <row r="141" spans="1:16" s="30" customFormat="1" ht="27.75" customHeight="1" x14ac:dyDescent="0.2">
      <c r="A141" s="33">
        <v>14</v>
      </c>
      <c r="B141" s="36" t="s">
        <v>66</v>
      </c>
      <c r="C141" s="128"/>
      <c r="D141" s="128"/>
      <c r="E141" s="128"/>
      <c r="F141" s="128"/>
      <c r="G141" s="56"/>
      <c r="H141" s="57"/>
      <c r="I141" s="58"/>
      <c r="J141" s="200"/>
      <c r="K141" s="128"/>
      <c r="L141" s="128"/>
      <c r="M141" s="128"/>
      <c r="N141" s="128"/>
      <c r="O141" s="128"/>
      <c r="P141" s="59"/>
    </row>
    <row r="142" spans="1:16" ht="27.75" customHeight="1" x14ac:dyDescent="0.2">
      <c r="A142" s="299">
        <v>1</v>
      </c>
      <c r="B142" s="301" t="s">
        <v>74</v>
      </c>
      <c r="C142" s="291" t="s">
        <v>83</v>
      </c>
      <c r="D142" s="291" t="s">
        <v>77</v>
      </c>
      <c r="E142" s="124"/>
      <c r="F142" s="25" t="s">
        <v>84</v>
      </c>
      <c r="G142" s="306" t="s">
        <v>149</v>
      </c>
      <c r="H142" s="55">
        <v>50</v>
      </c>
      <c r="I142" s="51" t="s">
        <v>18</v>
      </c>
      <c r="J142" s="66">
        <f>'[1]Costing Sept ''21'!$O$24</f>
        <v>16.185445161290325</v>
      </c>
      <c r="K142" s="66">
        <f>'[1]Costing Sept ''21'!$O$24</f>
        <v>16.185445161290325</v>
      </c>
      <c r="L142" s="66">
        <f>'[1]Costing Sept ''21'!$O$24</f>
        <v>16.185445161290325</v>
      </c>
      <c r="M142" s="66">
        <f>'[1]Costing Sept ''21'!$O$24</f>
        <v>16.185445161290325</v>
      </c>
      <c r="N142" s="66">
        <f>'[1]Costing Sept ''21'!$O$24</f>
        <v>16.185445161290325</v>
      </c>
      <c r="O142" s="66">
        <f>'[1]Costing Sept ''21'!$O$24</f>
        <v>16.185445161290325</v>
      </c>
      <c r="P142" s="46" t="s">
        <v>85</v>
      </c>
    </row>
    <row r="143" spans="1:16" ht="56.25" customHeight="1" x14ac:dyDescent="0.2">
      <c r="A143" s="300"/>
      <c r="B143" s="302"/>
      <c r="C143" s="291"/>
      <c r="D143" s="291"/>
      <c r="E143" s="124"/>
      <c r="F143" s="124"/>
      <c r="G143" s="307"/>
      <c r="H143" s="55"/>
      <c r="I143" s="41" t="s">
        <v>19</v>
      </c>
      <c r="J143" s="66">
        <f t="shared" ref="J143:O143" si="65">J142*0.98</f>
        <v>15.861736258064518</v>
      </c>
      <c r="K143" s="66">
        <f t="shared" si="65"/>
        <v>15.861736258064518</v>
      </c>
      <c r="L143" s="66">
        <f t="shared" si="65"/>
        <v>15.861736258064518</v>
      </c>
      <c r="M143" s="66">
        <f t="shared" si="65"/>
        <v>15.861736258064518</v>
      </c>
      <c r="N143" s="66">
        <f t="shared" si="65"/>
        <v>15.861736258064518</v>
      </c>
      <c r="O143" s="66">
        <f t="shared" si="65"/>
        <v>15.861736258064518</v>
      </c>
      <c r="P143" s="27" t="s">
        <v>86</v>
      </c>
    </row>
    <row r="144" spans="1:16" s="2" customFormat="1" ht="27.75" customHeight="1" x14ac:dyDescent="0.2">
      <c r="A144" s="295">
        <v>2</v>
      </c>
      <c r="B144" s="297" t="s">
        <v>189</v>
      </c>
      <c r="C144" s="124" t="s">
        <v>94</v>
      </c>
      <c r="D144" s="124" t="s">
        <v>95</v>
      </c>
      <c r="E144" s="124" t="s">
        <v>80</v>
      </c>
      <c r="F144" s="124" t="s">
        <v>81</v>
      </c>
      <c r="G144" s="303" t="s">
        <v>193</v>
      </c>
      <c r="H144" s="86" t="s">
        <v>82</v>
      </c>
      <c r="I144" s="54" t="s">
        <v>18</v>
      </c>
      <c r="J144" s="139">
        <f>(15.1*9/100)+15.1</f>
        <v>16.459</v>
      </c>
      <c r="K144" s="139">
        <f t="shared" ref="K144:O144" si="66">(15.1*9/100)+15.1</f>
        <v>16.459</v>
      </c>
      <c r="L144" s="139">
        <f t="shared" si="66"/>
        <v>16.459</v>
      </c>
      <c r="M144" s="139">
        <f t="shared" si="66"/>
        <v>16.459</v>
      </c>
      <c r="N144" s="139">
        <f t="shared" si="66"/>
        <v>16.459</v>
      </c>
      <c r="O144" s="139">
        <f t="shared" si="66"/>
        <v>16.459</v>
      </c>
      <c r="P144" s="47" t="s">
        <v>87</v>
      </c>
    </row>
    <row r="145" spans="1:16" s="2" customFormat="1" ht="27.75" customHeight="1" x14ac:dyDescent="0.2">
      <c r="A145" s="296"/>
      <c r="B145" s="298"/>
      <c r="C145" s="124"/>
      <c r="D145" s="124"/>
      <c r="E145" s="124"/>
      <c r="F145" s="124"/>
      <c r="G145" s="304"/>
      <c r="H145" s="86"/>
      <c r="I145" s="88" t="s">
        <v>19</v>
      </c>
      <c r="J145" s="139">
        <f>+J144-0.2</f>
        <v>16.259</v>
      </c>
      <c r="K145" s="139">
        <f t="shared" ref="K145" si="67">+K144-0.2</f>
        <v>16.259</v>
      </c>
      <c r="L145" s="139">
        <f t="shared" ref="L145" si="68">+L144-0.2</f>
        <v>16.259</v>
      </c>
      <c r="M145" s="139">
        <f t="shared" ref="M145" si="69">+M144-0.2</f>
        <v>16.259</v>
      </c>
      <c r="N145" s="139">
        <f t="shared" ref="N145" si="70">+N144-0.2</f>
        <v>16.259</v>
      </c>
      <c r="O145" s="139">
        <f t="shared" ref="O145" si="71">+O144-0.2</f>
        <v>16.259</v>
      </c>
      <c r="P145" s="47" t="s">
        <v>87</v>
      </c>
    </row>
    <row r="146" spans="1:16" s="102" customFormat="1" ht="27.75" customHeight="1" x14ac:dyDescent="0.2">
      <c r="A146" s="285">
        <v>2</v>
      </c>
      <c r="B146" s="310" t="s">
        <v>190</v>
      </c>
      <c r="C146" s="125" t="s">
        <v>94</v>
      </c>
      <c r="D146" s="125" t="s">
        <v>95</v>
      </c>
      <c r="E146" s="125" t="s">
        <v>80</v>
      </c>
      <c r="F146" s="125" t="s">
        <v>81</v>
      </c>
      <c r="G146" s="292" t="s">
        <v>193</v>
      </c>
      <c r="H146" s="100" t="s">
        <v>82</v>
      </c>
      <c r="I146" s="110" t="s">
        <v>18</v>
      </c>
      <c r="J146" s="136">
        <v>21.07</v>
      </c>
      <c r="K146" s="136">
        <v>21.07</v>
      </c>
      <c r="L146" s="136">
        <v>21.07</v>
      </c>
      <c r="M146" s="136">
        <v>21.07</v>
      </c>
      <c r="N146" s="136">
        <v>21.07</v>
      </c>
      <c r="O146" s="136">
        <v>21.07</v>
      </c>
      <c r="P146" s="101" t="s">
        <v>87</v>
      </c>
    </row>
    <row r="147" spans="1:16" s="102" customFormat="1" ht="27.75" customHeight="1" x14ac:dyDescent="0.2">
      <c r="A147" s="286"/>
      <c r="B147" s="311"/>
      <c r="C147" s="125"/>
      <c r="D147" s="125"/>
      <c r="E147" s="125"/>
      <c r="F147" s="125"/>
      <c r="G147" s="293"/>
      <c r="H147" s="100"/>
      <c r="I147" s="111" t="s">
        <v>19</v>
      </c>
      <c r="J147" s="136">
        <v>20.79</v>
      </c>
      <c r="K147" s="136">
        <v>20.79</v>
      </c>
      <c r="L147" s="136">
        <v>20.79</v>
      </c>
      <c r="M147" s="136">
        <v>20.79</v>
      </c>
      <c r="N147" s="136">
        <v>20.79</v>
      </c>
      <c r="O147" s="136">
        <v>20.79</v>
      </c>
      <c r="P147" s="101" t="s">
        <v>87</v>
      </c>
    </row>
    <row r="148" spans="1:16" s="102" customFormat="1" ht="18" customHeight="1" x14ac:dyDescent="0.2">
      <c r="A148" s="295">
        <v>3</v>
      </c>
      <c r="B148" s="297" t="s">
        <v>215</v>
      </c>
      <c r="C148" s="279"/>
      <c r="D148" s="280"/>
      <c r="E148" s="281"/>
      <c r="F148" s="285" t="s">
        <v>194</v>
      </c>
      <c r="G148" s="287"/>
      <c r="H148" s="288"/>
      <c r="I148" s="196" t="s">
        <v>18</v>
      </c>
      <c r="J148" s="117">
        <v>33.630000000000003</v>
      </c>
      <c r="K148" s="117">
        <v>33.630000000000003</v>
      </c>
      <c r="L148" s="117">
        <v>33.630000000000003</v>
      </c>
      <c r="M148" s="117">
        <v>33.630000000000003</v>
      </c>
      <c r="N148" s="117">
        <v>33.630000000000003</v>
      </c>
      <c r="O148" s="117">
        <v>33.630000000000003</v>
      </c>
      <c r="P148" s="101"/>
    </row>
    <row r="149" spans="1:16" s="102" customFormat="1" ht="20.25" customHeight="1" x14ac:dyDescent="0.2">
      <c r="A149" s="296"/>
      <c r="B149" s="298"/>
      <c r="C149" s="282"/>
      <c r="D149" s="283"/>
      <c r="E149" s="284"/>
      <c r="F149" s="286"/>
      <c r="G149" s="289"/>
      <c r="H149" s="290"/>
      <c r="I149" s="89" t="s">
        <v>19</v>
      </c>
      <c r="J149" s="117">
        <v>33.630000000000003</v>
      </c>
      <c r="K149" s="117">
        <v>33.630000000000003</v>
      </c>
      <c r="L149" s="117">
        <v>33.630000000000003</v>
      </c>
      <c r="M149" s="117">
        <v>33.630000000000003</v>
      </c>
      <c r="N149" s="117">
        <v>33.630000000000003</v>
      </c>
      <c r="O149" s="117">
        <v>33.630000000000003</v>
      </c>
      <c r="P149" s="101"/>
    </row>
    <row r="150" spans="1:16" s="2" customFormat="1" ht="21.75" customHeight="1" x14ac:dyDescent="0.2">
      <c r="A150" s="295">
        <v>3</v>
      </c>
      <c r="B150" s="297" t="s">
        <v>76</v>
      </c>
      <c r="C150" s="124" t="s">
        <v>88</v>
      </c>
      <c r="D150" s="124" t="s">
        <v>89</v>
      </c>
      <c r="E150" s="124">
        <v>0.42</v>
      </c>
      <c r="F150" s="124" t="s">
        <v>90</v>
      </c>
      <c r="G150" s="305" t="s">
        <v>91</v>
      </c>
      <c r="H150" s="48" t="s">
        <v>93</v>
      </c>
      <c r="I150" s="54" t="s">
        <v>18</v>
      </c>
      <c r="J150" s="139">
        <v>10.25</v>
      </c>
      <c r="K150" s="139">
        <v>10.25</v>
      </c>
      <c r="L150" s="139">
        <v>10.25</v>
      </c>
      <c r="M150" s="139">
        <v>10.25</v>
      </c>
      <c r="N150" s="139">
        <v>10.25</v>
      </c>
      <c r="O150" s="139">
        <v>10.25</v>
      </c>
      <c r="P150" s="124" t="s">
        <v>92</v>
      </c>
    </row>
    <row r="151" spans="1:16" s="2" customFormat="1" ht="18" customHeight="1" x14ac:dyDescent="0.2">
      <c r="A151" s="296"/>
      <c r="B151" s="298"/>
      <c r="C151" s="124" t="s">
        <v>88</v>
      </c>
      <c r="D151" s="124" t="s">
        <v>89</v>
      </c>
      <c r="E151" s="124">
        <v>0.42</v>
      </c>
      <c r="F151" s="124" t="s">
        <v>90</v>
      </c>
      <c r="G151" s="305"/>
      <c r="H151" s="48" t="s">
        <v>93</v>
      </c>
      <c r="I151" s="88" t="s">
        <v>19</v>
      </c>
      <c r="J151" s="139">
        <v>10.25</v>
      </c>
      <c r="K151" s="139">
        <v>10.25</v>
      </c>
      <c r="L151" s="139">
        <v>10.25</v>
      </c>
      <c r="M151" s="139">
        <v>10.25</v>
      </c>
      <c r="N151" s="139">
        <v>10.25</v>
      </c>
      <c r="O151" s="139">
        <v>10.25</v>
      </c>
      <c r="P151" s="124" t="s">
        <v>92</v>
      </c>
    </row>
    <row r="152" spans="1:16" s="30" customFormat="1" ht="21" customHeight="1" x14ac:dyDescent="0.2">
      <c r="A152" s="33">
        <v>15</v>
      </c>
      <c r="B152" s="36" t="s">
        <v>67</v>
      </c>
      <c r="C152" s="128"/>
      <c r="D152" s="128"/>
      <c r="E152" s="128"/>
      <c r="F152" s="128"/>
      <c r="G152" s="56"/>
      <c r="H152" s="57"/>
      <c r="I152" s="58"/>
      <c r="J152" s="200"/>
      <c r="K152" s="128"/>
      <c r="L152" s="128"/>
      <c r="M152" s="128"/>
      <c r="N152" s="128"/>
      <c r="O152" s="128"/>
      <c r="P152" s="59"/>
    </row>
    <row r="153" spans="1:16" s="2" customFormat="1" ht="25.5" x14ac:dyDescent="0.2">
      <c r="A153" s="299">
        <v>1</v>
      </c>
      <c r="B153" s="301" t="s">
        <v>74</v>
      </c>
      <c r="C153" s="291" t="s">
        <v>83</v>
      </c>
      <c r="D153" s="291" t="s">
        <v>77</v>
      </c>
      <c r="E153" s="124"/>
      <c r="F153" s="25" t="s">
        <v>84</v>
      </c>
      <c r="G153" s="329" t="s">
        <v>150</v>
      </c>
      <c r="H153" s="55">
        <v>50</v>
      </c>
      <c r="I153" s="51" t="s">
        <v>18</v>
      </c>
      <c r="J153" s="69">
        <f>'[1]Costing Sept ''21'!$O$25</f>
        <v>2.966221089148851</v>
      </c>
      <c r="K153" s="69">
        <f>'[1]Costing Sept ''21'!$O$25</f>
        <v>2.966221089148851</v>
      </c>
      <c r="L153" s="69">
        <f>'[1]Costing Sept ''21'!$O$25</f>
        <v>2.966221089148851</v>
      </c>
      <c r="M153" s="69">
        <f>'[1]Costing Sept ''21'!$O$25</f>
        <v>2.966221089148851</v>
      </c>
      <c r="N153" s="69">
        <f>'[1]Costing Sept ''21'!$O$25</f>
        <v>2.966221089148851</v>
      </c>
      <c r="O153" s="69">
        <f>'[1]Costing Sept ''21'!$O$25</f>
        <v>2.966221089148851</v>
      </c>
      <c r="P153" s="46" t="s">
        <v>85</v>
      </c>
    </row>
    <row r="154" spans="1:16" s="2" customFormat="1" ht="49.5" customHeight="1" x14ac:dyDescent="0.2">
      <c r="A154" s="300"/>
      <c r="B154" s="302"/>
      <c r="C154" s="291"/>
      <c r="D154" s="291"/>
      <c r="E154" s="124"/>
      <c r="F154" s="124"/>
      <c r="G154" s="330"/>
      <c r="H154" s="55"/>
      <c r="I154" s="41" t="s">
        <v>19</v>
      </c>
      <c r="J154" s="66">
        <f t="shared" ref="J154:O154" si="72">J153*0.98</f>
        <v>2.9068966673658738</v>
      </c>
      <c r="K154" s="66">
        <f t="shared" si="72"/>
        <v>2.9068966673658738</v>
      </c>
      <c r="L154" s="66">
        <f t="shared" si="72"/>
        <v>2.9068966673658738</v>
      </c>
      <c r="M154" s="66">
        <f t="shared" si="72"/>
        <v>2.9068966673658738</v>
      </c>
      <c r="N154" s="66">
        <f t="shared" si="72"/>
        <v>2.9068966673658738</v>
      </c>
      <c r="O154" s="66">
        <f t="shared" si="72"/>
        <v>2.9068966673658738</v>
      </c>
      <c r="P154" s="27" t="s">
        <v>86</v>
      </c>
    </row>
    <row r="155" spans="1:16" s="2" customFormat="1" ht="9.75" customHeight="1" x14ac:dyDescent="0.2">
      <c r="A155" s="295">
        <v>2</v>
      </c>
      <c r="B155" s="297" t="s">
        <v>75</v>
      </c>
      <c r="C155" s="312" t="s">
        <v>103</v>
      </c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</row>
    <row r="156" spans="1:16" s="2" customFormat="1" ht="15" customHeight="1" x14ac:dyDescent="0.2">
      <c r="A156" s="296"/>
      <c r="B156" s="298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</row>
    <row r="157" spans="1:16" s="2" customFormat="1" ht="15" customHeight="1" x14ac:dyDescent="0.2">
      <c r="A157" s="295">
        <v>3</v>
      </c>
      <c r="B157" s="297" t="s">
        <v>76</v>
      </c>
      <c r="C157" s="195" t="s">
        <v>88</v>
      </c>
      <c r="D157" s="195" t="s">
        <v>89</v>
      </c>
      <c r="E157" s="195" t="s">
        <v>98</v>
      </c>
      <c r="F157" s="195" t="s">
        <v>98</v>
      </c>
      <c r="G157" s="305" t="s">
        <v>99</v>
      </c>
      <c r="H157" s="48" t="s">
        <v>93</v>
      </c>
      <c r="I157" s="196" t="s">
        <v>18</v>
      </c>
      <c r="J157" s="139">
        <v>26.1</v>
      </c>
      <c r="K157" s="139">
        <v>26.1</v>
      </c>
      <c r="L157" s="139">
        <v>26.1</v>
      </c>
      <c r="M157" s="139">
        <v>26.1</v>
      </c>
      <c r="N157" s="139">
        <v>26.1</v>
      </c>
      <c r="O157" s="139">
        <v>26.1</v>
      </c>
      <c r="P157" s="195" t="s">
        <v>92</v>
      </c>
    </row>
    <row r="158" spans="1:16" s="2" customFormat="1" ht="15" customHeight="1" x14ac:dyDescent="0.2">
      <c r="A158" s="296"/>
      <c r="B158" s="298"/>
      <c r="C158" s="195" t="s">
        <v>88</v>
      </c>
      <c r="D158" s="195" t="s">
        <v>89</v>
      </c>
      <c r="E158" s="195" t="s">
        <v>98</v>
      </c>
      <c r="F158" s="195" t="s">
        <v>98</v>
      </c>
      <c r="G158" s="305"/>
      <c r="H158" s="48" t="s">
        <v>93</v>
      </c>
      <c r="I158" s="88" t="s">
        <v>19</v>
      </c>
      <c r="J158" s="139">
        <v>26.1</v>
      </c>
      <c r="K158" s="139">
        <v>26.1</v>
      </c>
      <c r="L158" s="139">
        <v>26.1</v>
      </c>
      <c r="M158" s="139">
        <v>26.1</v>
      </c>
      <c r="N158" s="139">
        <v>26.1</v>
      </c>
      <c r="O158" s="139">
        <v>26.1</v>
      </c>
      <c r="P158" s="195" t="s">
        <v>92</v>
      </c>
    </row>
    <row r="159" spans="1:16" s="30" customFormat="1" ht="19.5" customHeight="1" x14ac:dyDescent="0.2">
      <c r="A159" s="33">
        <v>16</v>
      </c>
      <c r="B159" s="36" t="s">
        <v>68</v>
      </c>
      <c r="C159" s="128"/>
      <c r="D159" s="128"/>
      <c r="E159" s="128"/>
      <c r="F159" s="128"/>
      <c r="G159" s="56"/>
      <c r="H159" s="57"/>
      <c r="I159" s="58"/>
      <c r="J159" s="200"/>
      <c r="K159" s="128"/>
      <c r="L159" s="128"/>
      <c r="M159" s="128"/>
      <c r="N159" s="128"/>
      <c r="O159" s="128"/>
      <c r="P159" s="59"/>
    </row>
    <row r="160" spans="1:16" s="2" customFormat="1" ht="25.5" x14ac:dyDescent="0.2">
      <c r="A160" s="299">
        <v>1</v>
      </c>
      <c r="B160" s="301" t="s">
        <v>74</v>
      </c>
      <c r="C160" s="291" t="s">
        <v>83</v>
      </c>
      <c r="D160" s="291" t="s">
        <v>77</v>
      </c>
      <c r="E160" s="124"/>
      <c r="F160" s="25" t="s">
        <v>84</v>
      </c>
      <c r="G160" s="294" t="s">
        <v>151</v>
      </c>
      <c r="H160" s="55">
        <v>50</v>
      </c>
      <c r="I160" s="51" t="s">
        <v>18</v>
      </c>
      <c r="J160" s="69">
        <f>'[1]Costing Sept ''21'!$O$26</f>
        <v>52.110720000000001</v>
      </c>
      <c r="K160" s="69">
        <f>'[1]Costing Sept ''21'!$O$26</f>
        <v>52.110720000000001</v>
      </c>
      <c r="L160" s="69">
        <f>'[1]Costing Sept ''21'!$O$26</f>
        <v>52.110720000000001</v>
      </c>
      <c r="M160" s="69">
        <f>'[1]Costing Sept ''21'!$O$26</f>
        <v>52.110720000000001</v>
      </c>
      <c r="N160" s="69">
        <f>'[1]Costing Sept ''21'!$O$26</f>
        <v>52.110720000000001</v>
      </c>
      <c r="O160" s="69">
        <f>'[1]Costing Sept ''21'!$O$26</f>
        <v>52.110720000000001</v>
      </c>
      <c r="P160" s="46" t="s">
        <v>85</v>
      </c>
    </row>
    <row r="161" spans="1:16" s="2" customFormat="1" ht="39.75" customHeight="1" x14ac:dyDescent="0.2">
      <c r="A161" s="300"/>
      <c r="B161" s="302"/>
      <c r="C161" s="291"/>
      <c r="D161" s="291"/>
      <c r="E161" s="124"/>
      <c r="F161" s="124"/>
      <c r="G161" s="294"/>
      <c r="H161" s="55"/>
      <c r="I161" s="41" t="s">
        <v>19</v>
      </c>
      <c r="J161" s="66">
        <f t="shared" ref="J161:O161" si="73">J160*0.98</f>
        <v>51.068505600000002</v>
      </c>
      <c r="K161" s="66">
        <f t="shared" si="73"/>
        <v>51.068505600000002</v>
      </c>
      <c r="L161" s="66">
        <f t="shared" si="73"/>
        <v>51.068505600000002</v>
      </c>
      <c r="M161" s="66">
        <f t="shared" si="73"/>
        <v>51.068505600000002</v>
      </c>
      <c r="N161" s="66">
        <f t="shared" si="73"/>
        <v>51.068505600000002</v>
      </c>
      <c r="O161" s="66">
        <f t="shared" si="73"/>
        <v>51.068505600000002</v>
      </c>
      <c r="P161" s="27" t="s">
        <v>86</v>
      </c>
    </row>
    <row r="162" spans="1:16" s="2" customFormat="1" ht="19.5" customHeight="1" x14ac:dyDescent="0.2">
      <c r="A162" s="295">
        <v>2</v>
      </c>
      <c r="B162" s="297" t="s">
        <v>189</v>
      </c>
      <c r="C162" s="124" t="s">
        <v>94</v>
      </c>
      <c r="D162" s="124" t="s">
        <v>95</v>
      </c>
      <c r="E162" s="124" t="s">
        <v>80</v>
      </c>
      <c r="F162" s="124" t="s">
        <v>81</v>
      </c>
      <c r="G162" s="303" t="s">
        <v>193</v>
      </c>
      <c r="H162" s="86" t="s">
        <v>82</v>
      </c>
      <c r="I162" s="54" t="s">
        <v>18</v>
      </c>
      <c r="J162" s="117">
        <f>(17.03*9/100)+17.03</f>
        <v>18.5627</v>
      </c>
      <c r="K162" s="117">
        <f t="shared" ref="K162:O162" si="74">(17.03*9/100)+17.03</f>
        <v>18.5627</v>
      </c>
      <c r="L162" s="117">
        <f t="shared" si="74"/>
        <v>18.5627</v>
      </c>
      <c r="M162" s="117">
        <f t="shared" si="74"/>
        <v>18.5627</v>
      </c>
      <c r="N162" s="117">
        <f t="shared" si="74"/>
        <v>18.5627</v>
      </c>
      <c r="O162" s="117">
        <f t="shared" si="74"/>
        <v>18.5627</v>
      </c>
      <c r="P162" s="47" t="s">
        <v>87</v>
      </c>
    </row>
    <row r="163" spans="1:16" s="2" customFormat="1" ht="19.5" customHeight="1" x14ac:dyDescent="0.2">
      <c r="A163" s="296"/>
      <c r="B163" s="298"/>
      <c r="C163" s="124"/>
      <c r="D163" s="124"/>
      <c r="E163" s="124"/>
      <c r="F163" s="124"/>
      <c r="G163" s="304"/>
      <c r="H163" s="86"/>
      <c r="I163" s="88" t="s">
        <v>19</v>
      </c>
      <c r="J163" s="117">
        <f>+J162-0.2</f>
        <v>18.3627</v>
      </c>
      <c r="K163" s="117">
        <f t="shared" ref="K163:O163" si="75">+K162-0.2</f>
        <v>18.3627</v>
      </c>
      <c r="L163" s="117">
        <f t="shared" si="75"/>
        <v>18.3627</v>
      </c>
      <c r="M163" s="117">
        <f t="shared" si="75"/>
        <v>18.3627</v>
      </c>
      <c r="N163" s="117">
        <f t="shared" si="75"/>
        <v>18.3627</v>
      </c>
      <c r="O163" s="117">
        <f t="shared" si="75"/>
        <v>18.3627</v>
      </c>
      <c r="P163" s="47" t="s">
        <v>87</v>
      </c>
    </row>
    <row r="164" spans="1:16" s="102" customFormat="1" ht="19.5" customHeight="1" x14ac:dyDescent="0.2">
      <c r="A164" s="285">
        <v>2</v>
      </c>
      <c r="B164" s="310" t="s">
        <v>190</v>
      </c>
      <c r="C164" s="125" t="s">
        <v>94</v>
      </c>
      <c r="D164" s="125" t="s">
        <v>95</v>
      </c>
      <c r="E164" s="125" t="s">
        <v>80</v>
      </c>
      <c r="F164" s="125" t="s">
        <v>81</v>
      </c>
      <c r="G164" s="292" t="s">
        <v>193</v>
      </c>
      <c r="H164" s="100" t="s">
        <v>82</v>
      </c>
      <c r="I164" s="110" t="s">
        <v>18</v>
      </c>
      <c r="J164" s="118">
        <v>23.76</v>
      </c>
      <c r="K164" s="118">
        <v>23.76</v>
      </c>
      <c r="L164" s="118">
        <v>23.76</v>
      </c>
      <c r="M164" s="118">
        <v>23.76</v>
      </c>
      <c r="N164" s="118">
        <v>23.76</v>
      </c>
      <c r="O164" s="118">
        <v>23.76</v>
      </c>
      <c r="P164" s="101" t="s">
        <v>87</v>
      </c>
    </row>
    <row r="165" spans="1:16" s="102" customFormat="1" ht="19.5" customHeight="1" x14ac:dyDescent="0.2">
      <c r="A165" s="286"/>
      <c r="B165" s="311"/>
      <c r="C165" s="125"/>
      <c r="D165" s="125"/>
      <c r="E165" s="125"/>
      <c r="F165" s="125"/>
      <c r="G165" s="293"/>
      <c r="H165" s="100"/>
      <c r="I165" s="111" t="s">
        <v>19</v>
      </c>
      <c r="J165" s="118">
        <v>23.48</v>
      </c>
      <c r="K165" s="118">
        <v>23.48</v>
      </c>
      <c r="L165" s="118">
        <v>23.48</v>
      </c>
      <c r="M165" s="118">
        <v>23.48</v>
      </c>
      <c r="N165" s="118">
        <v>23.48</v>
      </c>
      <c r="O165" s="118">
        <v>23.48</v>
      </c>
      <c r="P165" s="101" t="s">
        <v>87</v>
      </c>
    </row>
    <row r="166" spans="1:16" s="2" customFormat="1" ht="19.5" customHeight="1" x14ac:dyDescent="0.2">
      <c r="A166" s="295">
        <v>3</v>
      </c>
      <c r="B166" s="297" t="s">
        <v>76</v>
      </c>
      <c r="C166" s="195" t="s">
        <v>88</v>
      </c>
      <c r="D166" s="195" t="s">
        <v>89</v>
      </c>
      <c r="E166" s="195">
        <v>0.42</v>
      </c>
      <c r="F166" s="195" t="s">
        <v>101</v>
      </c>
      <c r="G166" s="305" t="s">
        <v>104</v>
      </c>
      <c r="H166" s="48" t="s">
        <v>93</v>
      </c>
      <c r="I166" s="196" t="s">
        <v>18</v>
      </c>
      <c r="J166" s="139">
        <v>63</v>
      </c>
      <c r="K166" s="139">
        <v>63</v>
      </c>
      <c r="L166" s="139">
        <v>63</v>
      </c>
      <c r="M166" s="139">
        <v>63</v>
      </c>
      <c r="N166" s="139">
        <v>63</v>
      </c>
      <c r="O166" s="139">
        <v>63</v>
      </c>
      <c r="P166" s="195" t="s">
        <v>92</v>
      </c>
    </row>
    <row r="167" spans="1:16" s="2" customFormat="1" ht="19.5" customHeight="1" x14ac:dyDescent="0.2">
      <c r="A167" s="296"/>
      <c r="B167" s="298"/>
      <c r="C167" s="195" t="s">
        <v>88</v>
      </c>
      <c r="D167" s="195" t="s">
        <v>89</v>
      </c>
      <c r="E167" s="195">
        <v>0.42</v>
      </c>
      <c r="F167" s="195" t="s">
        <v>101</v>
      </c>
      <c r="G167" s="305"/>
      <c r="H167" s="48" t="s">
        <v>93</v>
      </c>
      <c r="I167" s="88" t="s">
        <v>19</v>
      </c>
      <c r="J167" s="139">
        <v>63</v>
      </c>
      <c r="K167" s="139">
        <v>63</v>
      </c>
      <c r="L167" s="139">
        <v>63</v>
      </c>
      <c r="M167" s="139">
        <v>63</v>
      </c>
      <c r="N167" s="139">
        <v>63</v>
      </c>
      <c r="O167" s="139">
        <v>63</v>
      </c>
      <c r="P167" s="195" t="s">
        <v>92</v>
      </c>
    </row>
    <row r="168" spans="1:16" s="30" customFormat="1" ht="18" customHeight="1" x14ac:dyDescent="0.2">
      <c r="A168" s="33">
        <v>17</v>
      </c>
      <c r="B168" s="36" t="s">
        <v>69</v>
      </c>
      <c r="C168" s="128"/>
      <c r="D168" s="128"/>
      <c r="E168" s="128"/>
      <c r="F168" s="128"/>
      <c r="G168" s="56"/>
      <c r="H168" s="57"/>
      <c r="I168" s="58"/>
      <c r="J168" s="200"/>
      <c r="K168" s="128"/>
      <c r="L168" s="128"/>
      <c r="M168" s="128"/>
      <c r="N168" s="128"/>
      <c r="O168" s="128"/>
      <c r="P168" s="59"/>
    </row>
    <row r="169" spans="1:16" s="2" customFormat="1" ht="25.5" x14ac:dyDescent="0.2">
      <c r="A169" s="299">
        <v>1</v>
      </c>
      <c r="B169" s="301" t="s">
        <v>74</v>
      </c>
      <c r="C169" s="291" t="s">
        <v>83</v>
      </c>
      <c r="D169" s="291" t="s">
        <v>77</v>
      </c>
      <c r="E169" s="124"/>
      <c r="F169" s="25" t="s">
        <v>84</v>
      </c>
      <c r="G169" s="294" t="s">
        <v>152</v>
      </c>
      <c r="H169" s="55">
        <v>50</v>
      </c>
      <c r="I169" s="51" t="s">
        <v>18</v>
      </c>
      <c r="J169" s="69">
        <f>'[1]Costing Sept ''21'!$O$27</f>
        <v>27.685208492307691</v>
      </c>
      <c r="K169" s="69">
        <f>'[1]Costing Sept ''21'!$O$27</f>
        <v>27.685208492307691</v>
      </c>
      <c r="L169" s="69">
        <f>'[1]Costing Sept ''21'!$O$27</f>
        <v>27.685208492307691</v>
      </c>
      <c r="M169" s="69">
        <f>'[1]Costing Sept ''21'!$O$27</f>
        <v>27.685208492307691</v>
      </c>
      <c r="N169" s="69">
        <f>'[1]Costing Sept ''21'!$O$27</f>
        <v>27.685208492307691</v>
      </c>
      <c r="O169" s="69">
        <f>'[1]Costing Sept ''21'!$O$27</f>
        <v>27.685208492307691</v>
      </c>
      <c r="P169" s="46" t="s">
        <v>85</v>
      </c>
    </row>
    <row r="170" spans="1:16" s="2" customFormat="1" ht="38.25" customHeight="1" x14ac:dyDescent="0.2">
      <c r="A170" s="300"/>
      <c r="B170" s="302"/>
      <c r="C170" s="291"/>
      <c r="D170" s="291"/>
      <c r="E170" s="124"/>
      <c r="F170" s="124"/>
      <c r="G170" s="294"/>
      <c r="H170" s="55"/>
      <c r="I170" s="41" t="s">
        <v>19</v>
      </c>
      <c r="J170" s="66">
        <f t="shared" ref="J170:O170" si="76">J169*0.98</f>
        <v>27.131504322461538</v>
      </c>
      <c r="K170" s="66">
        <f t="shared" si="76"/>
        <v>27.131504322461538</v>
      </c>
      <c r="L170" s="66">
        <f t="shared" si="76"/>
        <v>27.131504322461538</v>
      </c>
      <c r="M170" s="66">
        <f t="shared" si="76"/>
        <v>27.131504322461538</v>
      </c>
      <c r="N170" s="66">
        <f t="shared" si="76"/>
        <v>27.131504322461538</v>
      </c>
      <c r="O170" s="66">
        <f t="shared" si="76"/>
        <v>27.131504322461538</v>
      </c>
      <c r="P170" s="27" t="s">
        <v>86</v>
      </c>
    </row>
    <row r="171" spans="1:16" s="2" customFormat="1" ht="18" customHeight="1" x14ac:dyDescent="0.2">
      <c r="A171" s="295">
        <v>2</v>
      </c>
      <c r="B171" s="297" t="s">
        <v>189</v>
      </c>
      <c r="C171" s="124" t="s">
        <v>94</v>
      </c>
      <c r="D171" s="124" t="s">
        <v>95</v>
      </c>
      <c r="E171" s="124" t="s">
        <v>80</v>
      </c>
      <c r="F171" s="124" t="s">
        <v>81</v>
      </c>
      <c r="G171" s="303" t="s">
        <v>193</v>
      </c>
      <c r="H171" s="86" t="s">
        <v>82</v>
      </c>
      <c r="I171" s="54" t="s">
        <v>18</v>
      </c>
      <c r="J171" s="117">
        <f>(22.7125*9/100)+22.71</f>
        <v>24.754125000000002</v>
      </c>
      <c r="K171" s="117">
        <f t="shared" ref="K171:O171" si="77">(22.7125*9/100)+22.71</f>
        <v>24.754125000000002</v>
      </c>
      <c r="L171" s="117">
        <f t="shared" si="77"/>
        <v>24.754125000000002</v>
      </c>
      <c r="M171" s="117">
        <f t="shared" si="77"/>
        <v>24.754125000000002</v>
      </c>
      <c r="N171" s="117">
        <f t="shared" si="77"/>
        <v>24.754125000000002</v>
      </c>
      <c r="O171" s="117">
        <f t="shared" si="77"/>
        <v>24.754125000000002</v>
      </c>
      <c r="P171" s="47" t="s">
        <v>87</v>
      </c>
    </row>
    <row r="172" spans="1:16" s="2" customFormat="1" ht="18" customHeight="1" x14ac:dyDescent="0.2">
      <c r="A172" s="296"/>
      <c r="B172" s="298"/>
      <c r="C172" s="124"/>
      <c r="D172" s="124"/>
      <c r="E172" s="124"/>
      <c r="F172" s="124"/>
      <c r="G172" s="304"/>
      <c r="H172" s="86"/>
      <c r="I172" s="88" t="s">
        <v>19</v>
      </c>
      <c r="J172" s="117">
        <f>+J171-0.2</f>
        <v>24.554125000000003</v>
      </c>
      <c r="K172" s="117">
        <f t="shared" ref="K172:O172" si="78">+K171-0.2</f>
        <v>24.554125000000003</v>
      </c>
      <c r="L172" s="117">
        <f t="shared" si="78"/>
        <v>24.554125000000003</v>
      </c>
      <c r="M172" s="117">
        <f t="shared" si="78"/>
        <v>24.554125000000003</v>
      </c>
      <c r="N172" s="117">
        <f t="shared" si="78"/>
        <v>24.554125000000003</v>
      </c>
      <c r="O172" s="117">
        <f t="shared" si="78"/>
        <v>24.554125000000003</v>
      </c>
      <c r="P172" s="47" t="s">
        <v>87</v>
      </c>
    </row>
    <row r="173" spans="1:16" s="102" customFormat="1" ht="18" customHeight="1" x14ac:dyDescent="0.2">
      <c r="A173" s="285">
        <v>2</v>
      </c>
      <c r="B173" s="310" t="s">
        <v>190</v>
      </c>
      <c r="C173" s="125" t="s">
        <v>94</v>
      </c>
      <c r="D173" s="125" t="s">
        <v>95</v>
      </c>
      <c r="E173" s="125" t="s">
        <v>80</v>
      </c>
      <c r="F173" s="125" t="s">
        <v>81</v>
      </c>
      <c r="G173" s="292" t="s">
        <v>193</v>
      </c>
      <c r="H173" s="100" t="s">
        <v>82</v>
      </c>
      <c r="I173" s="110" t="s">
        <v>18</v>
      </c>
      <c r="J173" s="118">
        <v>31.69</v>
      </c>
      <c r="K173" s="118">
        <v>31.69</v>
      </c>
      <c r="L173" s="118">
        <v>31.69</v>
      </c>
      <c r="M173" s="118">
        <v>31.69</v>
      </c>
      <c r="N173" s="118">
        <v>31.69</v>
      </c>
      <c r="O173" s="118">
        <v>31.69</v>
      </c>
      <c r="P173" s="101" t="s">
        <v>87</v>
      </c>
    </row>
    <row r="174" spans="1:16" s="102" customFormat="1" ht="18" customHeight="1" x14ac:dyDescent="0.2">
      <c r="A174" s="286"/>
      <c r="B174" s="311"/>
      <c r="C174" s="125"/>
      <c r="D174" s="125"/>
      <c r="E174" s="125"/>
      <c r="F174" s="125"/>
      <c r="G174" s="293"/>
      <c r="H174" s="100"/>
      <c r="I174" s="111" t="s">
        <v>19</v>
      </c>
      <c r="J174" s="118">
        <v>31.41</v>
      </c>
      <c r="K174" s="118">
        <v>31.41</v>
      </c>
      <c r="L174" s="118">
        <v>31.41</v>
      </c>
      <c r="M174" s="118">
        <v>31.41</v>
      </c>
      <c r="N174" s="118">
        <v>31.41</v>
      </c>
      <c r="O174" s="118">
        <v>31.41</v>
      </c>
      <c r="P174" s="101" t="s">
        <v>87</v>
      </c>
    </row>
    <row r="175" spans="1:16" s="102" customFormat="1" ht="18" customHeight="1" x14ac:dyDescent="0.2">
      <c r="A175" s="295">
        <v>3</v>
      </c>
      <c r="B175" s="297" t="s">
        <v>215</v>
      </c>
      <c r="C175" s="279"/>
      <c r="D175" s="280"/>
      <c r="E175" s="281"/>
      <c r="F175" s="285" t="s">
        <v>194</v>
      </c>
      <c r="G175" s="287"/>
      <c r="H175" s="288"/>
      <c r="I175" s="196" t="s">
        <v>18</v>
      </c>
      <c r="J175" s="117">
        <v>27.56</v>
      </c>
      <c r="K175" s="117">
        <v>27.56</v>
      </c>
      <c r="L175" s="117">
        <v>27.56</v>
      </c>
      <c r="M175" s="117">
        <v>27.56</v>
      </c>
      <c r="N175" s="117">
        <v>27.56</v>
      </c>
      <c r="O175" s="117">
        <v>27.56</v>
      </c>
      <c r="P175" s="101"/>
    </row>
    <row r="176" spans="1:16" s="102" customFormat="1" ht="30" customHeight="1" x14ac:dyDescent="0.2">
      <c r="A176" s="296"/>
      <c r="B176" s="298"/>
      <c r="C176" s="282"/>
      <c r="D176" s="283"/>
      <c r="E176" s="284"/>
      <c r="F176" s="286"/>
      <c r="G176" s="289"/>
      <c r="H176" s="290"/>
      <c r="I176" s="89" t="s">
        <v>19</v>
      </c>
      <c r="J176" s="117">
        <v>27.56</v>
      </c>
      <c r="K176" s="117">
        <v>27.56</v>
      </c>
      <c r="L176" s="117">
        <v>27.56</v>
      </c>
      <c r="M176" s="117">
        <v>27.56</v>
      </c>
      <c r="N176" s="117">
        <v>27.56</v>
      </c>
      <c r="O176" s="117">
        <v>27.56</v>
      </c>
      <c r="P176" s="101"/>
    </row>
    <row r="177" spans="1:16" s="2" customFormat="1" ht="18" customHeight="1" x14ac:dyDescent="0.2">
      <c r="A177" s="295">
        <v>3</v>
      </c>
      <c r="B177" s="297" t="s">
        <v>76</v>
      </c>
      <c r="C177" s="124" t="s">
        <v>88</v>
      </c>
      <c r="D177" s="124" t="s">
        <v>89</v>
      </c>
      <c r="E177" s="124">
        <v>0.42</v>
      </c>
      <c r="F177" s="124" t="s">
        <v>90</v>
      </c>
      <c r="G177" s="305" t="s">
        <v>91</v>
      </c>
      <c r="H177" s="48" t="s">
        <v>93</v>
      </c>
      <c r="I177" s="54" t="s">
        <v>18</v>
      </c>
      <c r="J177" s="139">
        <v>8.4</v>
      </c>
      <c r="K177" s="139">
        <v>8.4</v>
      </c>
      <c r="L177" s="139">
        <v>8.4</v>
      </c>
      <c r="M177" s="139">
        <v>8.4</v>
      </c>
      <c r="N177" s="139">
        <v>8.4</v>
      </c>
      <c r="O177" s="139">
        <v>8.4</v>
      </c>
      <c r="P177" s="124" t="s">
        <v>92</v>
      </c>
    </row>
    <row r="178" spans="1:16" s="2" customFormat="1" ht="18" customHeight="1" x14ac:dyDescent="0.2">
      <c r="A178" s="296"/>
      <c r="B178" s="298"/>
      <c r="C178" s="124" t="s">
        <v>88</v>
      </c>
      <c r="D178" s="124" t="s">
        <v>89</v>
      </c>
      <c r="E178" s="124">
        <v>0.42</v>
      </c>
      <c r="F178" s="124" t="s">
        <v>90</v>
      </c>
      <c r="G178" s="305"/>
      <c r="H178" s="48" t="s">
        <v>93</v>
      </c>
      <c r="I178" s="88" t="s">
        <v>19</v>
      </c>
      <c r="J178" s="139">
        <v>8.4</v>
      </c>
      <c r="K178" s="139">
        <v>8.4</v>
      </c>
      <c r="L178" s="139">
        <v>8.4</v>
      </c>
      <c r="M178" s="139">
        <v>8.4</v>
      </c>
      <c r="N178" s="139">
        <v>8.4</v>
      </c>
      <c r="O178" s="139">
        <v>8.4</v>
      </c>
      <c r="P178" s="124" t="s">
        <v>92</v>
      </c>
    </row>
    <row r="179" spans="1:16" s="30" customFormat="1" ht="18" customHeight="1" x14ac:dyDescent="0.2">
      <c r="A179" s="33">
        <v>18</v>
      </c>
      <c r="B179" s="36" t="s">
        <v>70</v>
      </c>
      <c r="C179" s="128"/>
      <c r="D179" s="128"/>
      <c r="E179" s="128"/>
      <c r="F179" s="128"/>
      <c r="G179" s="56"/>
      <c r="H179" s="57"/>
      <c r="I179" s="58"/>
      <c r="J179" s="200"/>
      <c r="K179" s="128"/>
      <c r="L179" s="128"/>
      <c r="M179" s="128"/>
      <c r="N179" s="128"/>
      <c r="O179" s="128"/>
      <c r="P179" s="59"/>
    </row>
    <row r="180" spans="1:16" s="2" customFormat="1" ht="25.5" x14ac:dyDescent="0.2">
      <c r="A180" s="299">
        <v>1</v>
      </c>
      <c r="B180" s="301" t="s">
        <v>74</v>
      </c>
      <c r="C180" s="291" t="s">
        <v>83</v>
      </c>
      <c r="D180" s="291" t="s">
        <v>77</v>
      </c>
      <c r="E180" s="313"/>
      <c r="F180" s="317" t="s">
        <v>84</v>
      </c>
      <c r="G180" s="294" t="s">
        <v>153</v>
      </c>
      <c r="H180" s="55">
        <v>50</v>
      </c>
      <c r="I180" s="51" t="s">
        <v>18</v>
      </c>
      <c r="J180" s="69">
        <f>'[1]Costing Sept ''21'!$O$28</f>
        <v>15.189677419354839</v>
      </c>
      <c r="K180" s="69">
        <f>'[1]Costing Sept ''21'!$O$28</f>
        <v>15.189677419354839</v>
      </c>
      <c r="L180" s="69">
        <f>'[1]Costing Sept ''21'!$O$28</f>
        <v>15.189677419354839</v>
      </c>
      <c r="M180" s="69">
        <f>'[1]Costing Sept ''21'!$O$28</f>
        <v>15.189677419354839</v>
      </c>
      <c r="N180" s="69">
        <f>'[1]Costing Sept ''21'!$O$28</f>
        <v>15.189677419354839</v>
      </c>
      <c r="O180" s="69">
        <f>'[1]Costing Sept ''21'!$O$28</f>
        <v>15.189677419354839</v>
      </c>
      <c r="P180" s="46" t="s">
        <v>85</v>
      </c>
    </row>
    <row r="181" spans="1:16" s="2" customFormat="1" ht="59.25" customHeight="1" x14ac:dyDescent="0.2">
      <c r="A181" s="300"/>
      <c r="B181" s="302"/>
      <c r="C181" s="291"/>
      <c r="D181" s="291"/>
      <c r="E181" s="314"/>
      <c r="F181" s="318"/>
      <c r="G181" s="294"/>
      <c r="H181" s="55"/>
      <c r="I181" s="41" t="s">
        <v>19</v>
      </c>
      <c r="J181" s="66">
        <f t="shared" ref="J181:O181" si="79">J180*0.98</f>
        <v>14.885883870967742</v>
      </c>
      <c r="K181" s="66">
        <f t="shared" si="79"/>
        <v>14.885883870967742</v>
      </c>
      <c r="L181" s="66">
        <f t="shared" si="79"/>
        <v>14.885883870967742</v>
      </c>
      <c r="M181" s="66">
        <f t="shared" si="79"/>
        <v>14.885883870967742</v>
      </c>
      <c r="N181" s="66">
        <f t="shared" si="79"/>
        <v>14.885883870967742</v>
      </c>
      <c r="O181" s="66">
        <f t="shared" si="79"/>
        <v>14.885883870967742</v>
      </c>
      <c r="P181" s="27" t="s">
        <v>86</v>
      </c>
    </row>
    <row r="182" spans="1:16" s="2" customFormat="1" ht="9.75" customHeight="1" x14ac:dyDescent="0.2">
      <c r="A182" s="295">
        <v>2</v>
      </c>
      <c r="B182" s="297" t="s">
        <v>75</v>
      </c>
      <c r="C182" s="312" t="s">
        <v>103</v>
      </c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  <c r="P182" s="312"/>
    </row>
    <row r="183" spans="1:16" s="2" customFormat="1" ht="9.75" customHeight="1" x14ac:dyDescent="0.2">
      <c r="A183" s="296"/>
      <c r="B183" s="298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12"/>
      <c r="P183" s="312"/>
    </row>
    <row r="184" spans="1:16" s="102" customFormat="1" ht="18" customHeight="1" x14ac:dyDescent="0.2">
      <c r="A184" s="295">
        <v>3</v>
      </c>
      <c r="B184" s="297" t="s">
        <v>215</v>
      </c>
      <c r="C184" s="279"/>
      <c r="D184" s="280"/>
      <c r="E184" s="281"/>
      <c r="F184" s="285" t="s">
        <v>194</v>
      </c>
      <c r="G184" s="287"/>
      <c r="H184" s="288"/>
      <c r="I184" s="196" t="s">
        <v>18</v>
      </c>
      <c r="J184" s="117">
        <v>18.37</v>
      </c>
      <c r="K184" s="117">
        <v>18.37</v>
      </c>
      <c r="L184" s="117">
        <v>18.37</v>
      </c>
      <c r="M184" s="117">
        <v>18.37</v>
      </c>
      <c r="N184" s="117">
        <v>18.37</v>
      </c>
      <c r="O184" s="117">
        <v>18.37</v>
      </c>
      <c r="P184" s="101"/>
    </row>
    <row r="185" spans="1:16" s="102" customFormat="1" ht="33.75" customHeight="1" x14ac:dyDescent="0.2">
      <c r="A185" s="296"/>
      <c r="B185" s="298"/>
      <c r="C185" s="282"/>
      <c r="D185" s="283"/>
      <c r="E185" s="284"/>
      <c r="F185" s="286"/>
      <c r="G185" s="289"/>
      <c r="H185" s="290"/>
      <c r="I185" s="89" t="s">
        <v>19</v>
      </c>
      <c r="J185" s="117">
        <v>18.37</v>
      </c>
      <c r="K185" s="117">
        <v>18.37</v>
      </c>
      <c r="L185" s="117">
        <v>18.37</v>
      </c>
      <c r="M185" s="117">
        <v>18.37</v>
      </c>
      <c r="N185" s="117">
        <v>18.37</v>
      </c>
      <c r="O185" s="117">
        <v>18.37</v>
      </c>
      <c r="P185" s="101"/>
    </row>
    <row r="186" spans="1:16" s="2" customFormat="1" ht="18" customHeight="1" x14ac:dyDescent="0.2">
      <c r="A186" s="295">
        <v>3</v>
      </c>
      <c r="B186" s="297" t="s">
        <v>76</v>
      </c>
      <c r="C186" s="124" t="s">
        <v>88</v>
      </c>
      <c r="D186" s="124" t="s">
        <v>89</v>
      </c>
      <c r="E186" s="124">
        <v>0.42</v>
      </c>
      <c r="F186" s="124" t="s">
        <v>90</v>
      </c>
      <c r="G186" s="305" t="s">
        <v>105</v>
      </c>
      <c r="H186" s="48" t="s">
        <v>93</v>
      </c>
      <c r="I186" s="54" t="s">
        <v>18</v>
      </c>
      <c r="J186" s="139">
        <v>5.6</v>
      </c>
      <c r="K186" s="139">
        <v>5.6</v>
      </c>
      <c r="L186" s="139">
        <v>5.6</v>
      </c>
      <c r="M186" s="139">
        <v>5.6</v>
      </c>
      <c r="N186" s="139">
        <v>5.6</v>
      </c>
      <c r="O186" s="139">
        <v>5.6</v>
      </c>
      <c r="P186" s="124" t="s">
        <v>92</v>
      </c>
    </row>
    <row r="187" spans="1:16" s="2" customFormat="1" ht="18" customHeight="1" x14ac:dyDescent="0.2">
      <c r="A187" s="296"/>
      <c r="B187" s="298"/>
      <c r="C187" s="124" t="s">
        <v>88</v>
      </c>
      <c r="D187" s="124" t="s">
        <v>89</v>
      </c>
      <c r="E187" s="124">
        <v>0.42</v>
      </c>
      <c r="F187" s="124" t="s">
        <v>90</v>
      </c>
      <c r="G187" s="305"/>
      <c r="H187" s="48" t="s">
        <v>93</v>
      </c>
      <c r="I187" s="88" t="s">
        <v>19</v>
      </c>
      <c r="J187" s="139">
        <v>5.6</v>
      </c>
      <c r="K187" s="139">
        <v>5.6</v>
      </c>
      <c r="L187" s="139">
        <v>5.6</v>
      </c>
      <c r="M187" s="139">
        <v>5.6</v>
      </c>
      <c r="N187" s="139">
        <v>5.6</v>
      </c>
      <c r="O187" s="139">
        <v>5.6</v>
      </c>
      <c r="P187" s="124" t="s">
        <v>92</v>
      </c>
    </row>
    <row r="188" spans="1:16" s="30" customFormat="1" ht="16.5" customHeight="1" x14ac:dyDescent="0.2">
      <c r="A188" s="33">
        <v>19</v>
      </c>
      <c r="B188" s="38" t="s">
        <v>20</v>
      </c>
      <c r="C188" s="128"/>
      <c r="D188" s="128"/>
      <c r="E188" s="128"/>
      <c r="F188" s="128"/>
      <c r="G188" s="56"/>
      <c r="H188" s="65"/>
      <c r="I188" s="58"/>
      <c r="J188" s="128"/>
      <c r="K188" s="128"/>
      <c r="L188" s="128"/>
      <c r="M188" s="128"/>
      <c r="N188" s="128"/>
      <c r="O188" s="128"/>
      <c r="P188" s="59"/>
    </row>
    <row r="189" spans="1:16" s="2" customFormat="1" ht="63.75" customHeight="1" x14ac:dyDescent="0.2">
      <c r="A189" s="299">
        <v>1</v>
      </c>
      <c r="B189" s="301" t="s">
        <v>130</v>
      </c>
      <c r="C189" s="291" t="s">
        <v>196</v>
      </c>
      <c r="D189" s="331" t="s">
        <v>121</v>
      </c>
      <c r="E189" s="340"/>
      <c r="F189" s="342" t="s">
        <v>156</v>
      </c>
      <c r="G189" s="338" t="s">
        <v>195</v>
      </c>
      <c r="H189" s="340" t="s">
        <v>197</v>
      </c>
      <c r="I189" s="188" t="s">
        <v>18</v>
      </c>
      <c r="J189" s="192">
        <f>'[1]Costing Sept ''21'!$O$29</f>
        <v>0.68582799999999999</v>
      </c>
      <c r="K189" s="192">
        <f>'[1]Costing Sept ''21'!$O$29</f>
        <v>0.68582799999999999</v>
      </c>
      <c r="L189" s="192">
        <f>'[1]Costing Sept ''21'!$O$29</f>
        <v>0.68582799999999999</v>
      </c>
      <c r="M189" s="192">
        <f>'[1]Costing Sept ''21'!$O$29</f>
        <v>0.68582799999999999</v>
      </c>
      <c r="N189" s="192">
        <f>'[1]Costing Sept ''21'!$O$29</f>
        <v>0.68582799999999999</v>
      </c>
      <c r="O189" s="192">
        <f>'[1]Costing Sept ''21'!$O$29</f>
        <v>0.68582799999999999</v>
      </c>
      <c r="P189" s="191" t="s">
        <v>198</v>
      </c>
    </row>
    <row r="190" spans="1:16" ht="24" customHeight="1" x14ac:dyDescent="0.2">
      <c r="A190" s="300"/>
      <c r="B190" s="302"/>
      <c r="C190" s="291"/>
      <c r="D190" s="332"/>
      <c r="E190" s="341"/>
      <c r="F190" s="343"/>
      <c r="G190" s="339"/>
      <c r="H190" s="341"/>
      <c r="I190" s="88" t="s">
        <v>19</v>
      </c>
      <c r="J190" s="192">
        <f>'[1]Costing Sept ''21'!$O$29</f>
        <v>0.68582799999999999</v>
      </c>
      <c r="K190" s="192">
        <f>'[1]Costing Sept ''21'!$O$29</f>
        <v>0.68582799999999999</v>
      </c>
      <c r="L190" s="192">
        <f>'[1]Costing Sept ''21'!$O$29</f>
        <v>0.68582799999999999</v>
      </c>
      <c r="M190" s="192">
        <f>'[1]Costing Sept ''21'!$O$29</f>
        <v>0.68582799999999999</v>
      </c>
      <c r="N190" s="192">
        <f>'[1]Costing Sept ''21'!$O$29</f>
        <v>0.68582799999999999</v>
      </c>
      <c r="O190" s="192">
        <f>'[1]Costing Sept ''21'!$O$29</f>
        <v>0.68582799999999999</v>
      </c>
      <c r="P190" s="191" t="s">
        <v>198</v>
      </c>
    </row>
    <row r="191" spans="1:16" s="2" customFormat="1" ht="63.75" customHeight="1" x14ac:dyDescent="0.2">
      <c r="A191" s="299">
        <v>1</v>
      </c>
      <c r="B191" s="301" t="s">
        <v>132</v>
      </c>
      <c r="C191" s="291" t="s">
        <v>196</v>
      </c>
      <c r="D191" s="331" t="s">
        <v>121</v>
      </c>
      <c r="E191" s="340"/>
      <c r="F191" s="342" t="s">
        <v>156</v>
      </c>
      <c r="G191" s="338" t="s">
        <v>199</v>
      </c>
      <c r="H191" s="340" t="s">
        <v>197</v>
      </c>
      <c r="I191" s="188" t="s">
        <v>18</v>
      </c>
      <c r="J191" s="192">
        <f>'[1]Costing Sept ''21'!$O$30</f>
        <v>0.82611100000000004</v>
      </c>
      <c r="K191" s="192">
        <f>'[1]Costing Sept ''21'!$O$30</f>
        <v>0.82611100000000004</v>
      </c>
      <c r="L191" s="192">
        <f>'[1]Costing Sept ''21'!$O$30</f>
        <v>0.82611100000000004</v>
      </c>
      <c r="M191" s="192">
        <f>'[1]Costing Sept ''21'!$O$30</f>
        <v>0.82611100000000004</v>
      </c>
      <c r="N191" s="192">
        <f>'[1]Costing Sept ''21'!$O$30</f>
        <v>0.82611100000000004</v>
      </c>
      <c r="O191" s="192">
        <f>'[1]Costing Sept ''21'!$O$30</f>
        <v>0.82611100000000004</v>
      </c>
      <c r="P191" s="191" t="s">
        <v>198</v>
      </c>
    </row>
    <row r="192" spans="1:16" ht="24" customHeight="1" x14ac:dyDescent="0.2">
      <c r="A192" s="300"/>
      <c r="B192" s="302"/>
      <c r="C192" s="291"/>
      <c r="D192" s="332"/>
      <c r="E192" s="341"/>
      <c r="F192" s="343"/>
      <c r="G192" s="339"/>
      <c r="H192" s="341"/>
      <c r="I192" s="88" t="s">
        <v>19</v>
      </c>
      <c r="J192" s="192">
        <f>'[1]Costing Sept ''21'!$O$30</f>
        <v>0.82611100000000004</v>
      </c>
      <c r="K192" s="192">
        <f>'[1]Costing Sept ''21'!$O$30</f>
        <v>0.82611100000000004</v>
      </c>
      <c r="L192" s="192">
        <f>'[1]Costing Sept ''21'!$O$30</f>
        <v>0.82611100000000004</v>
      </c>
      <c r="M192" s="192">
        <f>'[1]Costing Sept ''21'!$O$30</f>
        <v>0.82611100000000004</v>
      </c>
      <c r="N192" s="192">
        <f>'[1]Costing Sept ''21'!$O$30</f>
        <v>0.82611100000000004</v>
      </c>
      <c r="O192" s="192">
        <f>'[1]Costing Sept ''21'!$O$30</f>
        <v>0.82611100000000004</v>
      </c>
      <c r="P192" s="191" t="s">
        <v>198</v>
      </c>
    </row>
    <row r="193" spans="1:16" s="2" customFormat="1" ht="59.25" customHeight="1" x14ac:dyDescent="0.2">
      <c r="A193" s="299">
        <v>1</v>
      </c>
      <c r="B193" s="301" t="s">
        <v>166</v>
      </c>
      <c r="C193" s="291" t="s">
        <v>196</v>
      </c>
      <c r="D193" s="331" t="s">
        <v>121</v>
      </c>
      <c r="E193" s="340"/>
      <c r="F193" s="342" t="s">
        <v>156</v>
      </c>
      <c r="G193" s="338" t="s">
        <v>199</v>
      </c>
      <c r="H193" s="340" t="s">
        <v>197</v>
      </c>
      <c r="I193" s="188" t="s">
        <v>18</v>
      </c>
      <c r="J193" s="192">
        <f>'[1]Costing Sept ''21'!$O$31</f>
        <v>0.62348000000000015</v>
      </c>
      <c r="K193" s="192">
        <f>'[1]Costing Sept ''21'!$O$31</f>
        <v>0.62348000000000015</v>
      </c>
      <c r="L193" s="192">
        <f>'[1]Costing Sept ''21'!$O$31</f>
        <v>0.62348000000000015</v>
      </c>
      <c r="M193" s="192">
        <f>'[1]Costing Sept ''21'!$O$31</f>
        <v>0.62348000000000015</v>
      </c>
      <c r="N193" s="192">
        <f>'[1]Costing Sept ''21'!$O$31</f>
        <v>0.62348000000000015</v>
      </c>
      <c r="O193" s="192">
        <f>'[1]Costing Sept ''21'!$O$31</f>
        <v>0.62348000000000015</v>
      </c>
      <c r="P193" s="191" t="s">
        <v>198</v>
      </c>
    </row>
    <row r="194" spans="1:16" ht="24" customHeight="1" x14ac:dyDescent="0.2">
      <c r="A194" s="300"/>
      <c r="B194" s="302"/>
      <c r="C194" s="291"/>
      <c r="D194" s="332"/>
      <c r="E194" s="341"/>
      <c r="F194" s="343"/>
      <c r="G194" s="339"/>
      <c r="H194" s="341"/>
      <c r="I194" s="88" t="s">
        <v>19</v>
      </c>
      <c r="J194" s="192">
        <f>'[1]Costing Sept ''21'!$O$31</f>
        <v>0.62348000000000015</v>
      </c>
      <c r="K194" s="192">
        <f>'[1]Costing Sept ''21'!$O$31</f>
        <v>0.62348000000000015</v>
      </c>
      <c r="L194" s="192">
        <f>'[1]Costing Sept ''21'!$O$31</f>
        <v>0.62348000000000015</v>
      </c>
      <c r="M194" s="192">
        <f>'[1]Costing Sept ''21'!$O$31</f>
        <v>0.62348000000000015</v>
      </c>
      <c r="N194" s="192">
        <f>'[1]Costing Sept ''21'!$O$31</f>
        <v>0.62348000000000015</v>
      </c>
      <c r="O194" s="192">
        <f>'[1]Costing Sept ''21'!$O$31</f>
        <v>0.62348000000000015</v>
      </c>
      <c r="P194" s="191" t="s">
        <v>198</v>
      </c>
    </row>
    <row r="195" spans="1:16" s="2" customFormat="1" ht="59.25" customHeight="1" x14ac:dyDescent="0.2">
      <c r="A195" s="299">
        <v>1</v>
      </c>
      <c r="B195" s="301" t="s">
        <v>169</v>
      </c>
      <c r="C195" s="291" t="s">
        <v>196</v>
      </c>
      <c r="D195" s="331" t="s">
        <v>121</v>
      </c>
      <c r="E195" s="340"/>
      <c r="F195" s="342" t="s">
        <v>156</v>
      </c>
      <c r="G195" s="338" t="s">
        <v>200</v>
      </c>
      <c r="H195" s="340" t="s">
        <v>197</v>
      </c>
      <c r="I195" s="188" t="s">
        <v>18</v>
      </c>
      <c r="J195" s="192">
        <f>'[1]Costing Sept ''21'!$O$32</f>
        <v>0.65465400000000007</v>
      </c>
      <c r="K195" s="192">
        <f>'[1]Costing Sept ''21'!$O$32</f>
        <v>0.65465400000000007</v>
      </c>
      <c r="L195" s="192">
        <f>'[1]Costing Sept ''21'!$O$32</f>
        <v>0.65465400000000007</v>
      </c>
      <c r="M195" s="192">
        <f>'[1]Costing Sept ''21'!$O$32</f>
        <v>0.65465400000000007</v>
      </c>
      <c r="N195" s="192">
        <f>'[1]Costing Sept ''21'!$O$32</f>
        <v>0.65465400000000007</v>
      </c>
      <c r="O195" s="192">
        <f>'[1]Costing Sept ''21'!$O$32</f>
        <v>0.65465400000000007</v>
      </c>
      <c r="P195" s="191" t="s">
        <v>198</v>
      </c>
    </row>
    <row r="196" spans="1:16" ht="37.5" customHeight="1" x14ac:dyDescent="0.2">
      <c r="A196" s="300"/>
      <c r="B196" s="302"/>
      <c r="C196" s="291"/>
      <c r="D196" s="332"/>
      <c r="E196" s="341"/>
      <c r="F196" s="343"/>
      <c r="G196" s="339"/>
      <c r="H196" s="341"/>
      <c r="I196" s="88" t="s">
        <v>19</v>
      </c>
      <c r="J196" s="192">
        <f>'[1]Costing Sept ''21'!$O$32</f>
        <v>0.65465400000000007</v>
      </c>
      <c r="K196" s="192">
        <f>'[1]Costing Sept ''21'!$O$32</f>
        <v>0.65465400000000007</v>
      </c>
      <c r="L196" s="192">
        <f>'[1]Costing Sept ''21'!$O$32</f>
        <v>0.65465400000000007</v>
      </c>
      <c r="M196" s="192">
        <f>'[1]Costing Sept ''21'!$O$32</f>
        <v>0.65465400000000007</v>
      </c>
      <c r="N196" s="192">
        <f>'[1]Costing Sept ''21'!$O$32</f>
        <v>0.65465400000000007</v>
      </c>
      <c r="O196" s="192">
        <f>'[1]Costing Sept ''21'!$O$32</f>
        <v>0.65465400000000007</v>
      </c>
      <c r="P196" s="191" t="s">
        <v>198</v>
      </c>
    </row>
    <row r="197" spans="1:16" s="2" customFormat="1" ht="59.25" customHeight="1" x14ac:dyDescent="0.2">
      <c r="A197" s="299">
        <v>1</v>
      </c>
      <c r="B197" s="301" t="s">
        <v>170</v>
      </c>
      <c r="C197" s="291" t="s">
        <v>196</v>
      </c>
      <c r="D197" s="331" t="s">
        <v>121</v>
      </c>
      <c r="E197" s="340"/>
      <c r="F197" s="342" t="s">
        <v>156</v>
      </c>
      <c r="G197" s="338" t="s">
        <v>201</v>
      </c>
      <c r="H197" s="340" t="s">
        <v>197</v>
      </c>
      <c r="I197" s="188" t="s">
        <v>18</v>
      </c>
      <c r="J197" s="192">
        <f>'[1]Costing Sept ''21'!$O$33</f>
        <v>0.592306</v>
      </c>
      <c r="K197" s="192">
        <f>'[1]Costing Sept ''21'!$O$33</f>
        <v>0.592306</v>
      </c>
      <c r="L197" s="192">
        <f>'[1]Costing Sept ''21'!$O$33</f>
        <v>0.592306</v>
      </c>
      <c r="M197" s="192">
        <f>'[1]Costing Sept ''21'!$O$33</f>
        <v>0.592306</v>
      </c>
      <c r="N197" s="192">
        <f>'[1]Costing Sept ''21'!$O$33</f>
        <v>0.592306</v>
      </c>
      <c r="O197" s="192">
        <f>'[1]Costing Sept ''21'!$O$33</f>
        <v>0.592306</v>
      </c>
      <c r="P197" s="191" t="s">
        <v>198</v>
      </c>
    </row>
    <row r="198" spans="1:16" ht="37.5" customHeight="1" x14ac:dyDescent="0.2">
      <c r="A198" s="300"/>
      <c r="B198" s="302"/>
      <c r="C198" s="291"/>
      <c r="D198" s="332"/>
      <c r="E198" s="341"/>
      <c r="F198" s="343"/>
      <c r="G198" s="339"/>
      <c r="H198" s="341"/>
      <c r="I198" s="88" t="s">
        <v>19</v>
      </c>
      <c r="J198" s="192">
        <f>'[1]Costing Sept ''21'!$O$33</f>
        <v>0.592306</v>
      </c>
      <c r="K198" s="192">
        <f>'[1]Costing Sept ''21'!$O$33</f>
        <v>0.592306</v>
      </c>
      <c r="L198" s="192">
        <f>'[1]Costing Sept ''21'!$O$33</f>
        <v>0.592306</v>
      </c>
      <c r="M198" s="192">
        <f>'[1]Costing Sept ''21'!$O$33</f>
        <v>0.592306</v>
      </c>
      <c r="N198" s="192">
        <f>'[1]Costing Sept ''21'!$O$33</f>
        <v>0.592306</v>
      </c>
      <c r="O198" s="192">
        <f>'[1]Costing Sept ''21'!$O$33</f>
        <v>0.592306</v>
      </c>
      <c r="P198" s="191" t="s">
        <v>198</v>
      </c>
    </row>
    <row r="199" spans="1:16" s="2" customFormat="1" ht="59.25" customHeight="1" x14ac:dyDescent="0.2">
      <c r="A199" s="299">
        <v>1</v>
      </c>
      <c r="B199" s="301" t="s">
        <v>202</v>
      </c>
      <c r="C199" s="291" t="s">
        <v>196</v>
      </c>
      <c r="D199" s="331" t="s">
        <v>121</v>
      </c>
      <c r="E199" s="340"/>
      <c r="F199" s="342" t="s">
        <v>156</v>
      </c>
      <c r="G199" s="338" t="s">
        <v>203</v>
      </c>
      <c r="H199" s="340" t="s">
        <v>197</v>
      </c>
      <c r="I199" s="188" t="s">
        <v>18</v>
      </c>
      <c r="J199" s="192">
        <f>'[1]Costing Sept ''21'!$O$34</f>
        <v>0.62348000000000015</v>
      </c>
      <c r="K199" s="192">
        <f>'[1]Costing Sept ''21'!$O$34</f>
        <v>0.62348000000000015</v>
      </c>
      <c r="L199" s="192">
        <f>'[1]Costing Sept ''21'!$O$34</f>
        <v>0.62348000000000015</v>
      </c>
      <c r="M199" s="192">
        <f>'[1]Costing Sept ''21'!$O$34</f>
        <v>0.62348000000000015</v>
      </c>
      <c r="N199" s="192">
        <f>'[1]Costing Sept ''21'!$O$34</f>
        <v>0.62348000000000015</v>
      </c>
      <c r="O199" s="192">
        <f>'[1]Costing Sept ''21'!$O$34</f>
        <v>0.62348000000000015</v>
      </c>
      <c r="P199" s="191" t="s">
        <v>198</v>
      </c>
    </row>
    <row r="200" spans="1:16" ht="51.75" customHeight="1" x14ac:dyDescent="0.2">
      <c r="A200" s="300"/>
      <c r="B200" s="302"/>
      <c r="C200" s="291"/>
      <c r="D200" s="332"/>
      <c r="E200" s="341"/>
      <c r="F200" s="343"/>
      <c r="G200" s="339"/>
      <c r="H200" s="341"/>
      <c r="I200" s="88" t="s">
        <v>19</v>
      </c>
      <c r="J200" s="192">
        <f>'[1]Costing Sept ''21'!$O$34</f>
        <v>0.62348000000000015</v>
      </c>
      <c r="K200" s="192">
        <f>'[1]Costing Sept ''21'!$O$34</f>
        <v>0.62348000000000015</v>
      </c>
      <c r="L200" s="192">
        <f>'[1]Costing Sept ''21'!$O$34</f>
        <v>0.62348000000000015</v>
      </c>
      <c r="M200" s="192">
        <f>'[1]Costing Sept ''21'!$O$34</f>
        <v>0.62348000000000015</v>
      </c>
      <c r="N200" s="192">
        <f>'[1]Costing Sept ''21'!$O$34</f>
        <v>0.62348000000000015</v>
      </c>
      <c r="O200" s="192">
        <f>'[1]Costing Sept ''21'!$O$34</f>
        <v>0.62348000000000015</v>
      </c>
      <c r="P200" s="191" t="s">
        <v>198</v>
      </c>
    </row>
    <row r="201" spans="1:16" s="2" customFormat="1" ht="59.25" customHeight="1" x14ac:dyDescent="0.2">
      <c r="A201" s="299">
        <v>1</v>
      </c>
      <c r="B201" s="301" t="s">
        <v>204</v>
      </c>
      <c r="C201" s="291" t="s">
        <v>196</v>
      </c>
      <c r="D201" s="331" t="s">
        <v>121</v>
      </c>
      <c r="E201" s="340"/>
      <c r="F201" s="342" t="s">
        <v>156</v>
      </c>
      <c r="G201" s="338" t="s">
        <v>205</v>
      </c>
      <c r="H201" s="340" t="s">
        <v>197</v>
      </c>
      <c r="I201" s="188" t="s">
        <v>18</v>
      </c>
      <c r="J201" s="192">
        <f>'[1]Costing Sept ''21'!$O$35</f>
        <v>0.51437100000000002</v>
      </c>
      <c r="K201" s="192">
        <f>'[1]Costing Sept ''21'!$O$35</f>
        <v>0.51437100000000002</v>
      </c>
      <c r="L201" s="192">
        <f>'[1]Costing Sept ''21'!$O$35</f>
        <v>0.51437100000000002</v>
      </c>
      <c r="M201" s="192">
        <f>'[1]Costing Sept ''21'!$O$35</f>
        <v>0.51437100000000002</v>
      </c>
      <c r="N201" s="192">
        <f>'[1]Costing Sept ''21'!$O$35</f>
        <v>0.51437100000000002</v>
      </c>
      <c r="O201" s="192">
        <f>'[1]Costing Sept ''21'!$O$35</f>
        <v>0.51437100000000002</v>
      </c>
      <c r="P201" s="191" t="s">
        <v>198</v>
      </c>
    </row>
    <row r="202" spans="1:16" ht="51.75" customHeight="1" x14ac:dyDescent="0.2">
      <c r="A202" s="300"/>
      <c r="B202" s="302"/>
      <c r="C202" s="291"/>
      <c r="D202" s="332"/>
      <c r="E202" s="341"/>
      <c r="F202" s="343"/>
      <c r="G202" s="339"/>
      <c r="H202" s="341"/>
      <c r="I202" s="88" t="s">
        <v>19</v>
      </c>
      <c r="J202" s="192">
        <f>'[1]Costing Sept ''21'!$O$35</f>
        <v>0.51437100000000002</v>
      </c>
      <c r="K202" s="192">
        <f>'[1]Costing Sept ''21'!$O$35</f>
        <v>0.51437100000000002</v>
      </c>
      <c r="L202" s="192">
        <f>'[1]Costing Sept ''21'!$O$35</f>
        <v>0.51437100000000002</v>
      </c>
      <c r="M202" s="192">
        <f>'[1]Costing Sept ''21'!$O$35</f>
        <v>0.51437100000000002</v>
      </c>
      <c r="N202" s="192">
        <f>'[1]Costing Sept ''21'!$O$35</f>
        <v>0.51437100000000002</v>
      </c>
      <c r="O202" s="192">
        <f>'[1]Costing Sept ''21'!$O$35</f>
        <v>0.51437100000000002</v>
      </c>
      <c r="P202" s="191" t="s">
        <v>198</v>
      </c>
    </row>
    <row r="203" spans="1:16" s="2" customFormat="1" ht="59.25" customHeight="1" x14ac:dyDescent="0.2">
      <c r="A203" s="299">
        <v>1</v>
      </c>
      <c r="B203" s="301" t="s">
        <v>206</v>
      </c>
      <c r="C203" s="291" t="s">
        <v>196</v>
      </c>
      <c r="D203" s="331" t="s">
        <v>121</v>
      </c>
      <c r="E203" s="340"/>
      <c r="F203" s="342" t="s">
        <v>156</v>
      </c>
      <c r="G203" s="338" t="s">
        <v>207</v>
      </c>
      <c r="H203" s="340" t="s">
        <v>197</v>
      </c>
      <c r="I203" s="188" t="s">
        <v>18</v>
      </c>
      <c r="J203" s="192">
        <f>'[1]Costing Sept ''21'!$O$36</f>
        <v>0.62348000000000015</v>
      </c>
      <c r="K203" s="192">
        <f>'[1]Costing Sept ''21'!$O$36</f>
        <v>0.62348000000000015</v>
      </c>
      <c r="L203" s="192">
        <f>'[1]Costing Sept ''21'!$O$36</f>
        <v>0.62348000000000015</v>
      </c>
      <c r="M203" s="192">
        <f>'[1]Costing Sept ''21'!$O$36</f>
        <v>0.62348000000000015</v>
      </c>
      <c r="N203" s="192">
        <f>'[1]Costing Sept ''21'!$O$36</f>
        <v>0.62348000000000015</v>
      </c>
      <c r="O203" s="192">
        <f>'[1]Costing Sept ''21'!$O$36</f>
        <v>0.62348000000000015</v>
      </c>
      <c r="P203" s="191" t="s">
        <v>198</v>
      </c>
    </row>
    <row r="204" spans="1:16" ht="51.75" customHeight="1" x14ac:dyDescent="0.2">
      <c r="A204" s="300"/>
      <c r="B204" s="302"/>
      <c r="C204" s="291"/>
      <c r="D204" s="332"/>
      <c r="E204" s="341"/>
      <c r="F204" s="343"/>
      <c r="G204" s="339"/>
      <c r="H204" s="341"/>
      <c r="I204" s="88" t="s">
        <v>19</v>
      </c>
      <c r="J204" s="192">
        <f>'[1]Costing Sept ''21'!$O$36</f>
        <v>0.62348000000000015</v>
      </c>
      <c r="K204" s="192">
        <f>'[1]Costing Sept ''21'!$O$36</f>
        <v>0.62348000000000015</v>
      </c>
      <c r="L204" s="192">
        <f>'[1]Costing Sept ''21'!$O$36</f>
        <v>0.62348000000000015</v>
      </c>
      <c r="M204" s="192">
        <f>'[1]Costing Sept ''21'!$O$36</f>
        <v>0.62348000000000015</v>
      </c>
      <c r="N204" s="192">
        <f>'[1]Costing Sept ''21'!$O$36</f>
        <v>0.62348000000000015</v>
      </c>
      <c r="O204" s="192">
        <f>'[1]Costing Sept ''21'!$O$36</f>
        <v>0.62348000000000015</v>
      </c>
      <c r="P204" s="191" t="s">
        <v>198</v>
      </c>
    </row>
    <row r="205" spans="1:16" s="2" customFormat="1" ht="59.25" customHeight="1" x14ac:dyDescent="0.2">
      <c r="A205" s="299">
        <v>1</v>
      </c>
      <c r="B205" s="301" t="s">
        <v>208</v>
      </c>
      <c r="C205" s="291" t="s">
        <v>196</v>
      </c>
      <c r="D205" s="331" t="s">
        <v>121</v>
      </c>
      <c r="E205" s="340"/>
      <c r="F205" s="342" t="s">
        <v>156</v>
      </c>
      <c r="G205" s="338" t="s">
        <v>209</v>
      </c>
      <c r="H205" s="340" t="s">
        <v>197</v>
      </c>
      <c r="I205" s="188" t="s">
        <v>18</v>
      </c>
      <c r="J205" s="192">
        <f>'[1]Costing Sept ''21'!$O$37</f>
        <v>0.74817600000000006</v>
      </c>
      <c r="K205" s="192">
        <f>'[1]Costing Sept ''21'!$O$37</f>
        <v>0.74817600000000006</v>
      </c>
      <c r="L205" s="192">
        <f>'[1]Costing Sept ''21'!$O$37</f>
        <v>0.74817600000000006</v>
      </c>
      <c r="M205" s="192">
        <f>'[1]Costing Sept ''21'!$O$37</f>
        <v>0.74817600000000006</v>
      </c>
      <c r="N205" s="192">
        <f>'[1]Costing Sept ''21'!$O$37</f>
        <v>0.74817600000000006</v>
      </c>
      <c r="O205" s="192">
        <f>'[1]Costing Sept ''21'!$O$37</f>
        <v>0.74817600000000006</v>
      </c>
      <c r="P205" s="191" t="s">
        <v>198</v>
      </c>
    </row>
    <row r="206" spans="1:16" ht="35.25" customHeight="1" x14ac:dyDescent="0.2">
      <c r="A206" s="300"/>
      <c r="B206" s="302"/>
      <c r="C206" s="291"/>
      <c r="D206" s="332"/>
      <c r="E206" s="341"/>
      <c r="F206" s="343"/>
      <c r="G206" s="339"/>
      <c r="H206" s="341"/>
      <c r="I206" s="88" t="s">
        <v>19</v>
      </c>
      <c r="J206" s="192">
        <f>'[1]Costing Sept ''21'!$O$37</f>
        <v>0.74817600000000006</v>
      </c>
      <c r="K206" s="192">
        <f>'[1]Costing Sept ''21'!$O$37</f>
        <v>0.74817600000000006</v>
      </c>
      <c r="L206" s="192">
        <f>'[1]Costing Sept ''21'!$O$37</f>
        <v>0.74817600000000006</v>
      </c>
      <c r="M206" s="192">
        <f>'[1]Costing Sept ''21'!$O$37</f>
        <v>0.74817600000000006</v>
      </c>
      <c r="N206" s="192">
        <f>'[1]Costing Sept ''21'!$O$37</f>
        <v>0.74817600000000006</v>
      </c>
      <c r="O206" s="192">
        <f>'[1]Costing Sept ''21'!$O$37</f>
        <v>0.74817600000000006</v>
      </c>
      <c r="P206" s="191" t="s">
        <v>198</v>
      </c>
    </row>
    <row r="207" spans="1:16" s="2" customFormat="1" ht="59.25" customHeight="1" x14ac:dyDescent="0.2">
      <c r="A207" s="299">
        <v>1</v>
      </c>
      <c r="B207" s="301" t="s">
        <v>210</v>
      </c>
      <c r="C207" s="291" t="s">
        <v>196</v>
      </c>
      <c r="D207" s="331" t="s">
        <v>121</v>
      </c>
      <c r="E207" s="340"/>
      <c r="F207" s="342" t="s">
        <v>156</v>
      </c>
      <c r="G207" s="338" t="s">
        <v>211</v>
      </c>
      <c r="H207" s="340" t="s">
        <v>197</v>
      </c>
      <c r="I207" s="188" t="s">
        <v>18</v>
      </c>
      <c r="J207" s="192">
        <f>'[1]Costing Sept ''21'!$O$38</f>
        <v>0.93522000000000005</v>
      </c>
      <c r="K207" s="192">
        <f>'[1]Costing Sept ''21'!$O$38</f>
        <v>0.93522000000000005</v>
      </c>
      <c r="L207" s="192">
        <f>'[1]Costing Sept ''21'!$O$38</f>
        <v>0.93522000000000005</v>
      </c>
      <c r="M207" s="192">
        <f>'[1]Costing Sept ''21'!$O$38</f>
        <v>0.93522000000000005</v>
      </c>
      <c r="N207" s="192">
        <f>'[1]Costing Sept ''21'!$O$38</f>
        <v>0.93522000000000005</v>
      </c>
      <c r="O207" s="192">
        <f>'[1]Costing Sept ''21'!$O$38</f>
        <v>0.93522000000000005</v>
      </c>
      <c r="P207" s="191" t="s">
        <v>198</v>
      </c>
    </row>
    <row r="208" spans="1:16" ht="35.25" customHeight="1" x14ac:dyDescent="0.2">
      <c r="A208" s="300"/>
      <c r="B208" s="302"/>
      <c r="C208" s="291"/>
      <c r="D208" s="332"/>
      <c r="E208" s="341"/>
      <c r="F208" s="343"/>
      <c r="G208" s="339"/>
      <c r="H208" s="341"/>
      <c r="I208" s="88" t="s">
        <v>19</v>
      </c>
      <c r="J208" s="192">
        <f>'[1]Costing Sept ''21'!$O$38</f>
        <v>0.93522000000000005</v>
      </c>
      <c r="K208" s="192">
        <f>'[1]Costing Sept ''21'!$O$38</f>
        <v>0.93522000000000005</v>
      </c>
      <c r="L208" s="192">
        <f>'[1]Costing Sept ''21'!$O$38</f>
        <v>0.93522000000000005</v>
      </c>
      <c r="M208" s="192">
        <f>'[1]Costing Sept ''21'!$O$38</f>
        <v>0.93522000000000005</v>
      </c>
      <c r="N208" s="192">
        <f>'[1]Costing Sept ''21'!$O$38</f>
        <v>0.93522000000000005</v>
      </c>
      <c r="O208" s="192">
        <f>'[1]Costing Sept ''21'!$O$38</f>
        <v>0.93522000000000005</v>
      </c>
      <c r="P208" s="191" t="s">
        <v>198</v>
      </c>
    </row>
    <row r="209" spans="1:16" s="2" customFormat="1" ht="59.25" customHeight="1" x14ac:dyDescent="0.2">
      <c r="A209" s="299">
        <v>1</v>
      </c>
      <c r="B209" s="301" t="s">
        <v>212</v>
      </c>
      <c r="C209" s="291" t="s">
        <v>196</v>
      </c>
      <c r="D209" s="331" t="s">
        <v>121</v>
      </c>
      <c r="E209" s="340"/>
      <c r="F209" s="342" t="s">
        <v>156</v>
      </c>
      <c r="G209" s="338" t="s">
        <v>213</v>
      </c>
      <c r="H209" s="340" t="s">
        <v>197</v>
      </c>
      <c r="I209" s="188" t="s">
        <v>18</v>
      </c>
      <c r="J209" s="192">
        <f>'[1]Costing Sept ''21'!$O$39</f>
        <v>0.74817600000000006</v>
      </c>
      <c r="K209" s="192">
        <f>'[1]Costing Sept ''21'!$O$39</f>
        <v>0.74817600000000006</v>
      </c>
      <c r="L209" s="192">
        <f>'[1]Costing Sept ''21'!$O$39</f>
        <v>0.74817600000000006</v>
      </c>
      <c r="M209" s="192">
        <f>'[1]Costing Sept ''21'!$O$39</f>
        <v>0.74817600000000006</v>
      </c>
      <c r="N209" s="192">
        <f>'[1]Costing Sept ''21'!$O$39</f>
        <v>0.74817600000000006</v>
      </c>
      <c r="O209" s="192">
        <f>'[1]Costing Sept ''21'!$O$39</f>
        <v>0.74817600000000006</v>
      </c>
      <c r="P209" s="191" t="s">
        <v>198</v>
      </c>
    </row>
    <row r="210" spans="1:16" ht="43.5" customHeight="1" x14ac:dyDescent="0.2">
      <c r="A210" s="300"/>
      <c r="B210" s="302"/>
      <c r="C210" s="291"/>
      <c r="D210" s="332"/>
      <c r="E210" s="341"/>
      <c r="F210" s="343"/>
      <c r="G210" s="339"/>
      <c r="H210" s="341"/>
      <c r="I210" s="88" t="s">
        <v>19</v>
      </c>
      <c r="J210" s="192">
        <f>'[1]Costing Sept ''21'!$O$39</f>
        <v>0.74817600000000006</v>
      </c>
      <c r="K210" s="192">
        <f>'[1]Costing Sept ''21'!$O$39</f>
        <v>0.74817600000000006</v>
      </c>
      <c r="L210" s="192">
        <f>'[1]Costing Sept ''21'!$O$39</f>
        <v>0.74817600000000006</v>
      </c>
      <c r="M210" s="192">
        <f>'[1]Costing Sept ''21'!$O$39</f>
        <v>0.74817600000000006</v>
      </c>
      <c r="N210" s="192">
        <f>'[1]Costing Sept ''21'!$O$39</f>
        <v>0.74817600000000006</v>
      </c>
      <c r="O210" s="192">
        <f>'[1]Costing Sept ''21'!$O$39</f>
        <v>0.74817600000000006</v>
      </c>
      <c r="P210" s="191" t="s">
        <v>198</v>
      </c>
    </row>
    <row r="211" spans="1:16" s="2" customFormat="1" ht="59.25" customHeight="1" x14ac:dyDescent="0.2">
      <c r="A211" s="299">
        <v>1</v>
      </c>
      <c r="B211" s="301" t="s">
        <v>214</v>
      </c>
      <c r="C211" s="291" t="s">
        <v>196</v>
      </c>
      <c r="D211" s="331" t="s">
        <v>121</v>
      </c>
      <c r="E211" s="340"/>
      <c r="F211" s="342" t="s">
        <v>156</v>
      </c>
      <c r="G211" s="338" t="s">
        <v>213</v>
      </c>
      <c r="H211" s="340" t="s">
        <v>197</v>
      </c>
      <c r="I211" s="188" t="s">
        <v>18</v>
      </c>
      <c r="J211" s="192">
        <f>'[1]Costing Sept ''21'!$O$40</f>
        <v>0.79493700000000012</v>
      </c>
      <c r="K211" s="192">
        <f>'[1]Costing Sept ''21'!$O$40</f>
        <v>0.79493700000000012</v>
      </c>
      <c r="L211" s="192">
        <f>'[1]Costing Sept ''21'!$O$40</f>
        <v>0.79493700000000012</v>
      </c>
      <c r="M211" s="192">
        <f>'[1]Costing Sept ''21'!$O$40</f>
        <v>0.79493700000000012</v>
      </c>
      <c r="N211" s="192">
        <f>'[1]Costing Sept ''21'!$O$40</f>
        <v>0.79493700000000012</v>
      </c>
      <c r="O211" s="192">
        <f>'[1]Costing Sept ''21'!$O$40</f>
        <v>0.79493700000000012</v>
      </c>
      <c r="P211" s="191" t="s">
        <v>198</v>
      </c>
    </row>
    <row r="212" spans="1:16" ht="43.5" customHeight="1" x14ac:dyDescent="0.2">
      <c r="A212" s="300"/>
      <c r="B212" s="302"/>
      <c r="C212" s="291"/>
      <c r="D212" s="332"/>
      <c r="E212" s="341"/>
      <c r="F212" s="343"/>
      <c r="G212" s="339"/>
      <c r="H212" s="341"/>
      <c r="I212" s="88" t="s">
        <v>19</v>
      </c>
      <c r="J212" s="192">
        <f>'[1]Costing Sept ''21'!$O$40</f>
        <v>0.79493700000000012</v>
      </c>
      <c r="K212" s="192">
        <f>'[1]Costing Sept ''21'!$O$40</f>
        <v>0.79493700000000012</v>
      </c>
      <c r="L212" s="192">
        <f>'[1]Costing Sept ''21'!$O$40</f>
        <v>0.79493700000000012</v>
      </c>
      <c r="M212" s="192">
        <f>'[1]Costing Sept ''21'!$O$40</f>
        <v>0.79493700000000012</v>
      </c>
      <c r="N212" s="192">
        <f>'[1]Costing Sept ''21'!$O$40</f>
        <v>0.79493700000000012</v>
      </c>
      <c r="O212" s="192">
        <f>'[1]Costing Sept ''21'!$O$40</f>
        <v>0.79493700000000012</v>
      </c>
      <c r="P212" s="191" t="s">
        <v>198</v>
      </c>
    </row>
    <row r="213" spans="1:16" s="2" customFormat="1" ht="16.5" customHeight="1" x14ac:dyDescent="0.2">
      <c r="A213" s="295">
        <v>2</v>
      </c>
      <c r="B213" s="297" t="s">
        <v>189</v>
      </c>
      <c r="C213" s="313" t="s">
        <v>106</v>
      </c>
      <c r="D213" s="313" t="s">
        <v>107</v>
      </c>
      <c r="E213" s="130" t="s">
        <v>108</v>
      </c>
      <c r="F213" s="130" t="s">
        <v>109</v>
      </c>
      <c r="G213" s="303" t="s">
        <v>193</v>
      </c>
      <c r="H213" s="333" t="s">
        <v>110</v>
      </c>
      <c r="I213" s="188" t="s">
        <v>18</v>
      </c>
      <c r="J213" s="202">
        <f>(0.8*9/100)+0.8</f>
        <v>0.87200000000000011</v>
      </c>
      <c r="K213" s="202">
        <f t="shared" ref="K213:O214" si="80">(0.8*9/100)+0.8</f>
        <v>0.87200000000000011</v>
      </c>
      <c r="L213" s="202">
        <f t="shared" si="80"/>
        <v>0.87200000000000011</v>
      </c>
      <c r="M213" s="202">
        <f t="shared" si="80"/>
        <v>0.87200000000000011</v>
      </c>
      <c r="N213" s="202">
        <f t="shared" si="80"/>
        <v>0.87200000000000011</v>
      </c>
      <c r="O213" s="202">
        <f t="shared" si="80"/>
        <v>0.87200000000000011</v>
      </c>
      <c r="P213" s="173" t="s">
        <v>87</v>
      </c>
    </row>
    <row r="214" spans="1:16" s="2" customFormat="1" ht="16.5" customHeight="1" x14ac:dyDescent="0.2">
      <c r="A214" s="296"/>
      <c r="B214" s="298"/>
      <c r="C214" s="314"/>
      <c r="D214" s="314"/>
      <c r="E214" s="130" t="s">
        <v>111</v>
      </c>
      <c r="F214" s="130" t="s">
        <v>109</v>
      </c>
      <c r="G214" s="304"/>
      <c r="H214" s="334"/>
      <c r="I214" s="88" t="s">
        <v>19</v>
      </c>
      <c r="J214" s="202">
        <f>(0.8*9/100)+0.8</f>
        <v>0.87200000000000011</v>
      </c>
      <c r="K214" s="202">
        <f t="shared" si="80"/>
        <v>0.87200000000000011</v>
      </c>
      <c r="L214" s="202">
        <f t="shared" si="80"/>
        <v>0.87200000000000011</v>
      </c>
      <c r="M214" s="202">
        <f t="shared" si="80"/>
        <v>0.87200000000000011</v>
      </c>
      <c r="N214" s="202">
        <f t="shared" si="80"/>
        <v>0.87200000000000011</v>
      </c>
      <c r="O214" s="202">
        <f t="shared" si="80"/>
        <v>0.87200000000000011</v>
      </c>
      <c r="P214" s="173" t="s">
        <v>87</v>
      </c>
    </row>
    <row r="215" spans="1:16" s="102" customFormat="1" ht="16.5" customHeight="1" x14ac:dyDescent="0.2">
      <c r="A215" s="285">
        <v>2</v>
      </c>
      <c r="B215" s="310" t="s">
        <v>190</v>
      </c>
      <c r="C215" s="337" t="s">
        <v>106</v>
      </c>
      <c r="D215" s="337" t="s">
        <v>107</v>
      </c>
      <c r="E215" s="125" t="s">
        <v>108</v>
      </c>
      <c r="F215" s="125" t="s">
        <v>109</v>
      </c>
      <c r="G215" s="292" t="s">
        <v>193</v>
      </c>
      <c r="H215" s="309" t="s">
        <v>110</v>
      </c>
      <c r="I215" s="110" t="s">
        <v>18</v>
      </c>
      <c r="J215" s="203">
        <v>1.1200000000000001</v>
      </c>
      <c r="K215" s="203">
        <v>1.1200000000000001</v>
      </c>
      <c r="L215" s="203">
        <v>1.1200000000000001</v>
      </c>
      <c r="M215" s="203">
        <v>1.1200000000000001</v>
      </c>
      <c r="N215" s="203">
        <v>1.1200000000000001</v>
      </c>
      <c r="O215" s="203">
        <v>1.1200000000000001</v>
      </c>
      <c r="P215" s="101" t="s">
        <v>87</v>
      </c>
    </row>
    <row r="216" spans="1:16" s="102" customFormat="1" ht="16.5" customHeight="1" x14ac:dyDescent="0.2">
      <c r="A216" s="286"/>
      <c r="B216" s="311"/>
      <c r="C216" s="337"/>
      <c r="D216" s="337"/>
      <c r="E216" s="125" t="s">
        <v>111</v>
      </c>
      <c r="F216" s="125" t="s">
        <v>109</v>
      </c>
      <c r="G216" s="293"/>
      <c r="H216" s="309"/>
      <c r="I216" s="111" t="s">
        <v>19</v>
      </c>
      <c r="J216" s="203">
        <v>1.1200000000000001</v>
      </c>
      <c r="K216" s="203">
        <v>1.1200000000000001</v>
      </c>
      <c r="L216" s="203">
        <v>1.1200000000000001</v>
      </c>
      <c r="M216" s="203">
        <v>1.1200000000000001</v>
      </c>
      <c r="N216" s="203">
        <v>1.1200000000000001</v>
      </c>
      <c r="O216" s="203">
        <v>1.1200000000000001</v>
      </c>
      <c r="P216" s="101" t="s">
        <v>87</v>
      </c>
    </row>
    <row r="217" spans="1:16" s="2" customFormat="1" ht="16.5" customHeight="1" x14ac:dyDescent="0.2">
      <c r="A217" s="295">
        <v>3</v>
      </c>
      <c r="B217" s="297" t="s">
        <v>76</v>
      </c>
      <c r="C217" s="124" t="s">
        <v>88</v>
      </c>
      <c r="D217" s="124" t="s">
        <v>89</v>
      </c>
      <c r="E217" s="124">
        <v>0.42</v>
      </c>
      <c r="F217" s="124" t="s">
        <v>90</v>
      </c>
      <c r="G217" s="305"/>
      <c r="H217" s="48" t="s">
        <v>93</v>
      </c>
      <c r="I217" s="54" t="s">
        <v>18</v>
      </c>
      <c r="J217" s="139">
        <v>0.55000000000000004</v>
      </c>
      <c r="K217" s="139">
        <v>0.55000000000000004</v>
      </c>
      <c r="L217" s="139">
        <v>0.55000000000000004</v>
      </c>
      <c r="M217" s="139">
        <v>0.55000000000000004</v>
      </c>
      <c r="N217" s="139">
        <v>0.55000000000000004</v>
      </c>
      <c r="O217" s="139">
        <v>0.55000000000000004</v>
      </c>
      <c r="P217" s="124" t="s">
        <v>92</v>
      </c>
    </row>
    <row r="218" spans="1:16" s="2" customFormat="1" ht="16.5" customHeight="1" x14ac:dyDescent="0.2">
      <c r="A218" s="296"/>
      <c r="B218" s="298"/>
      <c r="C218" s="124" t="s">
        <v>88</v>
      </c>
      <c r="D218" s="124" t="s">
        <v>89</v>
      </c>
      <c r="E218" s="124" t="s">
        <v>113</v>
      </c>
      <c r="F218" s="124" t="s">
        <v>113</v>
      </c>
      <c r="G218" s="305"/>
      <c r="H218" s="48" t="s">
        <v>93</v>
      </c>
      <c r="I218" s="88" t="s">
        <v>19</v>
      </c>
      <c r="J218" s="139">
        <v>0.55000000000000004</v>
      </c>
      <c r="K218" s="139">
        <v>0.55000000000000004</v>
      </c>
      <c r="L218" s="139">
        <v>0.55000000000000004</v>
      </c>
      <c r="M218" s="139">
        <v>0.55000000000000004</v>
      </c>
      <c r="N218" s="139">
        <v>0.55000000000000004</v>
      </c>
      <c r="O218" s="139">
        <v>0.55000000000000004</v>
      </c>
      <c r="P218" s="124" t="s">
        <v>92</v>
      </c>
    </row>
    <row r="219" spans="1:16" s="30" customFormat="1" ht="15" customHeight="1" x14ac:dyDescent="0.2">
      <c r="A219" s="33">
        <v>20</v>
      </c>
      <c r="B219" s="35" t="s">
        <v>48</v>
      </c>
      <c r="C219" s="128"/>
      <c r="D219" s="128"/>
      <c r="E219" s="128"/>
      <c r="F219" s="128"/>
      <c r="G219" s="56"/>
      <c r="H219" s="57"/>
      <c r="I219" s="58"/>
      <c r="J219" s="128"/>
      <c r="K219" s="128"/>
      <c r="L219" s="128"/>
      <c r="M219" s="128"/>
      <c r="N219" s="128"/>
      <c r="O219" s="128"/>
      <c r="P219" s="59"/>
    </row>
    <row r="220" spans="1:16" ht="27" customHeight="1" x14ac:dyDescent="0.2">
      <c r="A220" s="299">
        <v>1</v>
      </c>
      <c r="B220" s="301" t="s">
        <v>74</v>
      </c>
      <c r="C220" s="291" t="s">
        <v>155</v>
      </c>
      <c r="D220" s="291" t="s">
        <v>107</v>
      </c>
      <c r="E220" s="313"/>
      <c r="F220" s="317" t="s">
        <v>156</v>
      </c>
      <c r="G220" s="335" t="s">
        <v>154</v>
      </c>
      <c r="H220" s="315">
        <v>50</v>
      </c>
      <c r="I220" s="51" t="s">
        <v>18</v>
      </c>
      <c r="J220" s="70">
        <f>'[1]Costing Sept ''21'!$O$41</f>
        <v>23.544000000000004</v>
      </c>
      <c r="K220" s="70">
        <f>'[1]Costing Sept ''21'!$O$41</f>
        <v>23.544000000000004</v>
      </c>
      <c r="L220" s="70">
        <f>'[1]Costing Sept ''21'!$O$41</f>
        <v>23.544000000000004</v>
      </c>
      <c r="M220" s="70">
        <f>'[1]Costing Sept ''21'!$O$41</f>
        <v>23.544000000000004</v>
      </c>
      <c r="N220" s="70">
        <f>'[1]Costing Sept ''21'!$O$41</f>
        <v>23.544000000000004</v>
      </c>
      <c r="O220" s="70">
        <f>'[1]Costing Sept ''21'!$O$41</f>
        <v>23.544000000000004</v>
      </c>
      <c r="P220" s="53" t="s">
        <v>85</v>
      </c>
    </row>
    <row r="221" spans="1:16" ht="18" customHeight="1" x14ac:dyDescent="0.2">
      <c r="A221" s="300"/>
      <c r="B221" s="302"/>
      <c r="C221" s="291"/>
      <c r="D221" s="291"/>
      <c r="E221" s="314"/>
      <c r="F221" s="318"/>
      <c r="G221" s="336"/>
      <c r="H221" s="316"/>
      <c r="I221" s="41" t="s">
        <v>19</v>
      </c>
      <c r="J221" s="70">
        <f>'[1]Costing Sept ''21'!$O$41</f>
        <v>23.544000000000004</v>
      </c>
      <c r="K221" s="70">
        <f>'[1]Costing Sept ''21'!$O$41</f>
        <v>23.544000000000004</v>
      </c>
      <c r="L221" s="70">
        <f>'[1]Costing Sept ''21'!$O$41</f>
        <v>23.544000000000004</v>
      </c>
      <c r="M221" s="70">
        <f>'[1]Costing Sept ''21'!$O$41</f>
        <v>23.544000000000004</v>
      </c>
      <c r="N221" s="70">
        <f>'[1]Costing Sept ''21'!$O$41</f>
        <v>23.544000000000004</v>
      </c>
      <c r="O221" s="70">
        <f>'[1]Costing Sept ''21'!$O$41</f>
        <v>23.544000000000004</v>
      </c>
      <c r="P221" s="27" t="s">
        <v>86</v>
      </c>
    </row>
    <row r="222" spans="1:16" s="2" customFormat="1" ht="15" customHeight="1" x14ac:dyDescent="0.2">
      <c r="A222" s="295">
        <v>2</v>
      </c>
      <c r="B222" s="297" t="s">
        <v>75</v>
      </c>
      <c r="C222" s="312" t="s">
        <v>103</v>
      </c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</row>
    <row r="223" spans="1:16" s="2" customFormat="1" ht="15" customHeight="1" x14ac:dyDescent="0.2">
      <c r="A223" s="296"/>
      <c r="B223" s="298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  <c r="P223" s="312"/>
    </row>
    <row r="224" spans="1:16" s="2" customFormat="1" ht="15" x14ac:dyDescent="0.2">
      <c r="A224" s="295">
        <v>3</v>
      </c>
      <c r="B224" s="297" t="s">
        <v>76</v>
      </c>
      <c r="C224" s="344"/>
      <c r="D224" s="344" t="s">
        <v>114</v>
      </c>
      <c r="E224" s="124" t="s">
        <v>113</v>
      </c>
      <c r="F224" s="124" t="s">
        <v>113</v>
      </c>
      <c r="G224" s="305" t="s">
        <v>115</v>
      </c>
      <c r="H224" s="48" t="s">
        <v>93</v>
      </c>
      <c r="I224" s="54" t="s">
        <v>18</v>
      </c>
      <c r="J224" s="139">
        <v>10.5</v>
      </c>
      <c r="K224" s="139">
        <v>10.5</v>
      </c>
      <c r="L224" s="139">
        <v>10.5</v>
      </c>
      <c r="M224" s="139">
        <v>10.5</v>
      </c>
      <c r="N224" s="139">
        <v>10.5</v>
      </c>
      <c r="O224" s="139">
        <v>10.5</v>
      </c>
      <c r="P224" s="124" t="s">
        <v>92</v>
      </c>
    </row>
    <row r="225" spans="1:16" s="2" customFormat="1" ht="26.25" customHeight="1" x14ac:dyDescent="0.2">
      <c r="A225" s="296"/>
      <c r="B225" s="298"/>
      <c r="C225" s="344"/>
      <c r="D225" s="344"/>
      <c r="E225" s="124" t="s">
        <v>113</v>
      </c>
      <c r="F225" s="124" t="s">
        <v>113</v>
      </c>
      <c r="G225" s="305"/>
      <c r="H225" s="48" t="s">
        <v>93</v>
      </c>
      <c r="I225" s="88" t="s">
        <v>19</v>
      </c>
      <c r="J225" s="139">
        <v>10.5</v>
      </c>
      <c r="K225" s="139">
        <v>10.5</v>
      </c>
      <c r="L225" s="139">
        <v>10.5</v>
      </c>
      <c r="M225" s="139">
        <v>10.5</v>
      </c>
      <c r="N225" s="139">
        <v>10.5</v>
      </c>
      <c r="O225" s="139">
        <v>10.5</v>
      </c>
      <c r="P225" s="124" t="s">
        <v>92</v>
      </c>
    </row>
    <row r="226" spans="1:16" s="30" customFormat="1" x14ac:dyDescent="0.2">
      <c r="A226" s="33">
        <v>21</v>
      </c>
      <c r="B226" s="35" t="s">
        <v>49</v>
      </c>
      <c r="C226" s="128"/>
      <c r="D226" s="128"/>
      <c r="E226" s="128"/>
      <c r="F226" s="128"/>
      <c r="G226" s="56"/>
      <c r="H226" s="65"/>
      <c r="I226" s="58"/>
      <c r="J226" s="128"/>
      <c r="K226" s="128"/>
      <c r="L226" s="128"/>
      <c r="M226" s="128"/>
      <c r="N226" s="128"/>
      <c r="O226" s="128"/>
      <c r="P226" s="59"/>
    </row>
    <row r="227" spans="1:16" ht="30" customHeight="1" x14ac:dyDescent="0.2">
      <c r="A227" s="299">
        <v>1</v>
      </c>
      <c r="B227" s="301" t="s">
        <v>74</v>
      </c>
      <c r="C227" s="291" t="s">
        <v>155</v>
      </c>
      <c r="D227" s="291" t="s">
        <v>107</v>
      </c>
      <c r="E227" s="313"/>
      <c r="F227" s="317" t="s">
        <v>156</v>
      </c>
      <c r="G227" s="335" t="s">
        <v>157</v>
      </c>
      <c r="H227" s="346"/>
      <c r="I227" s="51" t="s">
        <v>18</v>
      </c>
      <c r="J227" s="70">
        <f>'[1]Costing Sept ''21'!$O$42</f>
        <v>20.600999999999999</v>
      </c>
      <c r="K227" s="70">
        <f>'[1]Costing Sept ''21'!$O$42</f>
        <v>20.600999999999999</v>
      </c>
      <c r="L227" s="70">
        <f>'[1]Costing Sept ''21'!$O$42</f>
        <v>20.600999999999999</v>
      </c>
      <c r="M227" s="70">
        <f>'[1]Costing Sept ''21'!$O$42</f>
        <v>20.600999999999999</v>
      </c>
      <c r="N227" s="70">
        <f>'[1]Costing Sept ''21'!$O$42</f>
        <v>20.600999999999999</v>
      </c>
      <c r="O227" s="70">
        <f>'[1]Costing Sept ''21'!$O$42</f>
        <v>20.600999999999999</v>
      </c>
      <c r="P227" s="53" t="s">
        <v>85</v>
      </c>
    </row>
    <row r="228" spans="1:16" x14ac:dyDescent="0.2">
      <c r="A228" s="300"/>
      <c r="B228" s="302"/>
      <c r="C228" s="291"/>
      <c r="D228" s="291"/>
      <c r="E228" s="314"/>
      <c r="F228" s="318"/>
      <c r="G228" s="336"/>
      <c r="H228" s="347"/>
      <c r="I228" s="41" t="s">
        <v>19</v>
      </c>
      <c r="J228" s="70">
        <f>'[1]Costing Sept ''21'!$O$42</f>
        <v>20.600999999999999</v>
      </c>
      <c r="K228" s="70">
        <f>'[1]Costing Sept ''21'!$O$42</f>
        <v>20.600999999999999</v>
      </c>
      <c r="L228" s="70">
        <f>'[1]Costing Sept ''21'!$O$42</f>
        <v>20.600999999999999</v>
      </c>
      <c r="M228" s="70">
        <f>'[1]Costing Sept ''21'!$O$42</f>
        <v>20.600999999999999</v>
      </c>
      <c r="N228" s="70">
        <f>'[1]Costing Sept ''21'!$O$42</f>
        <v>20.600999999999999</v>
      </c>
      <c r="O228" s="70">
        <f>'[1]Costing Sept ''21'!$O$42</f>
        <v>20.600999999999999</v>
      </c>
      <c r="P228" s="27" t="s">
        <v>86</v>
      </c>
    </row>
    <row r="229" spans="1:16" s="2" customFormat="1" x14ac:dyDescent="0.2">
      <c r="A229" s="295">
        <v>2</v>
      </c>
      <c r="B229" s="297" t="s">
        <v>75</v>
      </c>
      <c r="C229" s="312" t="s">
        <v>103</v>
      </c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12"/>
    </row>
    <row r="230" spans="1:16" s="2" customFormat="1" x14ac:dyDescent="0.2">
      <c r="A230" s="296"/>
      <c r="B230" s="298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312"/>
      <c r="P230" s="312"/>
    </row>
    <row r="231" spans="1:16" s="2" customFormat="1" ht="15" x14ac:dyDescent="0.2">
      <c r="A231" s="295">
        <v>3</v>
      </c>
      <c r="B231" s="297" t="s">
        <v>76</v>
      </c>
      <c r="C231" s="344"/>
      <c r="D231" s="344" t="s">
        <v>114</v>
      </c>
      <c r="E231" s="124" t="s">
        <v>113</v>
      </c>
      <c r="F231" s="124" t="s">
        <v>113</v>
      </c>
      <c r="G231" s="305" t="s">
        <v>115</v>
      </c>
      <c r="H231" s="48" t="s">
        <v>93</v>
      </c>
      <c r="I231" s="54" t="s">
        <v>18</v>
      </c>
      <c r="J231" s="139">
        <v>9</v>
      </c>
      <c r="K231" s="139">
        <v>9</v>
      </c>
      <c r="L231" s="139">
        <v>9</v>
      </c>
      <c r="M231" s="139">
        <v>9</v>
      </c>
      <c r="N231" s="139">
        <v>9</v>
      </c>
      <c r="O231" s="139">
        <v>9</v>
      </c>
      <c r="P231" s="124" t="s">
        <v>92</v>
      </c>
    </row>
    <row r="232" spans="1:16" s="2" customFormat="1" ht="24.75" customHeight="1" x14ac:dyDescent="0.2">
      <c r="A232" s="296"/>
      <c r="B232" s="298"/>
      <c r="C232" s="344"/>
      <c r="D232" s="344"/>
      <c r="E232" s="124" t="s">
        <v>113</v>
      </c>
      <c r="F232" s="124" t="s">
        <v>113</v>
      </c>
      <c r="G232" s="305"/>
      <c r="H232" s="48" t="s">
        <v>93</v>
      </c>
      <c r="I232" s="88" t="s">
        <v>19</v>
      </c>
      <c r="J232" s="139">
        <v>9</v>
      </c>
      <c r="K232" s="139">
        <v>9</v>
      </c>
      <c r="L232" s="139">
        <v>9</v>
      </c>
      <c r="M232" s="139">
        <v>9</v>
      </c>
      <c r="N232" s="139">
        <v>9</v>
      </c>
      <c r="O232" s="139">
        <v>9</v>
      </c>
      <c r="P232" s="124" t="s">
        <v>92</v>
      </c>
    </row>
    <row r="233" spans="1:16" s="30" customFormat="1" x14ac:dyDescent="0.2">
      <c r="A233" s="33">
        <v>22</v>
      </c>
      <c r="B233" s="36" t="s">
        <v>72</v>
      </c>
      <c r="C233" s="128"/>
      <c r="D233" s="128"/>
      <c r="E233" s="128"/>
      <c r="F233" s="128"/>
      <c r="G233" s="56"/>
      <c r="H233" s="57"/>
      <c r="I233" s="58"/>
      <c r="J233" s="128"/>
      <c r="K233" s="128"/>
      <c r="L233" s="128"/>
      <c r="M233" s="128"/>
      <c r="N233" s="128"/>
      <c r="O233" s="128"/>
      <c r="P233" s="59"/>
    </row>
    <row r="234" spans="1:16" s="2" customFormat="1" ht="75" customHeight="1" x14ac:dyDescent="0.2">
      <c r="A234" s="299">
        <v>1</v>
      </c>
      <c r="B234" s="301" t="s">
        <v>74</v>
      </c>
      <c r="C234" s="348" t="s">
        <v>159</v>
      </c>
      <c r="D234" s="348" t="s">
        <v>121</v>
      </c>
      <c r="E234" s="313"/>
      <c r="F234" s="313" t="s">
        <v>160</v>
      </c>
      <c r="G234" s="335" t="s">
        <v>158</v>
      </c>
      <c r="H234" s="315"/>
      <c r="I234" s="51" t="s">
        <v>18</v>
      </c>
      <c r="J234" s="70">
        <f>'[1]Costing Sept ''21'!$O$45</f>
        <v>229.554</v>
      </c>
      <c r="K234" s="70">
        <f>'[1]Costing Sept ''21'!$O$45</f>
        <v>229.554</v>
      </c>
      <c r="L234" s="70">
        <f>'[1]Costing Sept ''21'!$O$45</f>
        <v>229.554</v>
      </c>
      <c r="M234" s="70">
        <f>'[1]Costing Sept ''21'!$O$45</f>
        <v>229.554</v>
      </c>
      <c r="N234" s="70">
        <f>'[1]Costing Sept ''21'!$O$45</f>
        <v>229.554</v>
      </c>
      <c r="O234" s="70">
        <f>'[1]Costing Sept ''21'!$O$45</f>
        <v>229.554</v>
      </c>
      <c r="P234" s="53" t="s">
        <v>85</v>
      </c>
    </row>
    <row r="235" spans="1:16" s="2" customFormat="1" ht="15" customHeight="1" x14ac:dyDescent="0.2">
      <c r="A235" s="300"/>
      <c r="B235" s="302"/>
      <c r="C235" s="349"/>
      <c r="D235" s="349"/>
      <c r="E235" s="314"/>
      <c r="F235" s="314"/>
      <c r="G235" s="336"/>
      <c r="H235" s="316"/>
      <c r="I235" s="41" t="s">
        <v>19</v>
      </c>
      <c r="J235" s="197">
        <f>'[1]Costing Sept ''21'!$O$45</f>
        <v>229.554</v>
      </c>
      <c r="K235" s="197">
        <f>'[1]Costing Sept ''21'!$O$45</f>
        <v>229.554</v>
      </c>
      <c r="L235" s="197">
        <f>'[1]Costing Sept ''21'!$O$45</f>
        <v>229.554</v>
      </c>
      <c r="M235" s="197">
        <f>'[1]Costing Sept ''21'!$O$45</f>
        <v>229.554</v>
      </c>
      <c r="N235" s="197">
        <f>'[1]Costing Sept ''21'!$O$45</f>
        <v>229.554</v>
      </c>
      <c r="O235" s="197">
        <f>'[1]Costing Sept ''21'!$O$45</f>
        <v>229.554</v>
      </c>
      <c r="P235" s="27" t="s">
        <v>86</v>
      </c>
    </row>
    <row r="236" spans="1:16" s="2" customFormat="1" x14ac:dyDescent="0.2">
      <c r="A236" s="295">
        <v>2</v>
      </c>
      <c r="B236" s="297" t="s">
        <v>189</v>
      </c>
      <c r="C236" s="344" t="s">
        <v>116</v>
      </c>
      <c r="D236" s="344" t="s">
        <v>117</v>
      </c>
      <c r="E236" s="313"/>
      <c r="F236" s="313" t="s">
        <v>118</v>
      </c>
      <c r="G236" s="303" t="s">
        <v>193</v>
      </c>
      <c r="H236" s="312" t="s">
        <v>119</v>
      </c>
      <c r="I236" s="54" t="s">
        <v>18</v>
      </c>
      <c r="J236" s="202">
        <f>(122*9/100)+122</f>
        <v>132.97999999999999</v>
      </c>
      <c r="K236" s="202">
        <f t="shared" ref="K236:O237" si="81">(122*9/100)+122</f>
        <v>132.97999999999999</v>
      </c>
      <c r="L236" s="202">
        <f t="shared" si="81"/>
        <v>132.97999999999999</v>
      </c>
      <c r="M236" s="202">
        <f t="shared" si="81"/>
        <v>132.97999999999999</v>
      </c>
      <c r="N236" s="202">
        <f t="shared" si="81"/>
        <v>132.97999999999999</v>
      </c>
      <c r="O236" s="202">
        <f t="shared" si="81"/>
        <v>132.97999999999999</v>
      </c>
      <c r="P236" s="47" t="s">
        <v>87</v>
      </c>
    </row>
    <row r="237" spans="1:16" s="2" customFormat="1" x14ac:dyDescent="0.2">
      <c r="A237" s="296"/>
      <c r="B237" s="298"/>
      <c r="C237" s="344"/>
      <c r="D237" s="344"/>
      <c r="E237" s="314"/>
      <c r="F237" s="314"/>
      <c r="G237" s="304"/>
      <c r="H237" s="345"/>
      <c r="I237" s="88" t="s">
        <v>19</v>
      </c>
      <c r="J237" s="202">
        <f>(122*9/100)+122</f>
        <v>132.97999999999999</v>
      </c>
      <c r="K237" s="202">
        <f t="shared" si="81"/>
        <v>132.97999999999999</v>
      </c>
      <c r="L237" s="202">
        <f t="shared" si="81"/>
        <v>132.97999999999999</v>
      </c>
      <c r="M237" s="202">
        <f t="shared" si="81"/>
        <v>132.97999999999999</v>
      </c>
      <c r="N237" s="202">
        <f t="shared" si="81"/>
        <v>132.97999999999999</v>
      </c>
      <c r="O237" s="202">
        <f t="shared" si="81"/>
        <v>132.97999999999999</v>
      </c>
      <c r="P237" s="47" t="s">
        <v>87</v>
      </c>
    </row>
    <row r="238" spans="1:16" s="102" customFormat="1" x14ac:dyDescent="0.2">
      <c r="A238" s="285">
        <v>2</v>
      </c>
      <c r="B238" s="310" t="s">
        <v>190</v>
      </c>
      <c r="C238" s="337" t="s">
        <v>116</v>
      </c>
      <c r="D238" s="337" t="s">
        <v>117</v>
      </c>
      <c r="E238" s="285"/>
      <c r="F238" s="285" t="s">
        <v>118</v>
      </c>
      <c r="G238" s="292" t="s">
        <v>193</v>
      </c>
      <c r="H238" s="308" t="s">
        <v>119</v>
      </c>
      <c r="I238" s="110" t="s">
        <v>18</v>
      </c>
      <c r="J238" s="203">
        <v>170.21</v>
      </c>
      <c r="K238" s="203">
        <v>170.21</v>
      </c>
      <c r="L238" s="203">
        <v>170.21</v>
      </c>
      <c r="M238" s="203">
        <v>170.21</v>
      </c>
      <c r="N238" s="203">
        <v>170.21</v>
      </c>
      <c r="O238" s="203">
        <v>170.21</v>
      </c>
      <c r="P238" s="101" t="s">
        <v>87</v>
      </c>
    </row>
    <row r="239" spans="1:16" s="102" customFormat="1" x14ac:dyDescent="0.2">
      <c r="A239" s="286"/>
      <c r="B239" s="311"/>
      <c r="C239" s="337"/>
      <c r="D239" s="337"/>
      <c r="E239" s="286"/>
      <c r="F239" s="286"/>
      <c r="G239" s="293"/>
      <c r="H239" s="309"/>
      <c r="I239" s="111" t="s">
        <v>19</v>
      </c>
      <c r="J239" s="203">
        <v>170.21</v>
      </c>
      <c r="K239" s="203">
        <v>170.21</v>
      </c>
      <c r="L239" s="203">
        <v>170.21</v>
      </c>
      <c r="M239" s="203">
        <v>170.21</v>
      </c>
      <c r="N239" s="203">
        <v>170.21</v>
      </c>
      <c r="O239" s="203">
        <v>170.21</v>
      </c>
      <c r="P239" s="101" t="s">
        <v>87</v>
      </c>
    </row>
    <row r="240" spans="1:16" s="2" customFormat="1" ht="17.25" customHeight="1" x14ac:dyDescent="0.2">
      <c r="A240" s="295">
        <v>3</v>
      </c>
      <c r="B240" s="297" t="s">
        <v>215</v>
      </c>
      <c r="C240" s="344"/>
      <c r="D240" s="344"/>
      <c r="E240" s="313"/>
      <c r="F240" s="313"/>
      <c r="G240" s="305" t="s">
        <v>216</v>
      </c>
      <c r="H240" s="48" t="s">
        <v>93</v>
      </c>
      <c r="I240" s="196" t="s">
        <v>18</v>
      </c>
      <c r="J240" s="139">
        <v>138</v>
      </c>
      <c r="K240" s="139">
        <v>138</v>
      </c>
      <c r="L240" s="139">
        <v>138</v>
      </c>
      <c r="M240" s="139">
        <v>138</v>
      </c>
      <c r="N240" s="139">
        <v>138</v>
      </c>
      <c r="O240" s="139">
        <v>138</v>
      </c>
      <c r="P240" s="195"/>
    </row>
    <row r="241" spans="1:16" s="2" customFormat="1" ht="20.25" customHeight="1" x14ac:dyDescent="0.2">
      <c r="A241" s="296"/>
      <c r="B241" s="298"/>
      <c r="C241" s="344"/>
      <c r="D241" s="344"/>
      <c r="E241" s="314"/>
      <c r="F241" s="314"/>
      <c r="G241" s="305"/>
      <c r="H241" s="48" t="s">
        <v>93</v>
      </c>
      <c r="I241" s="88" t="s">
        <v>19</v>
      </c>
      <c r="J241" s="139">
        <v>138</v>
      </c>
      <c r="K241" s="139">
        <v>138</v>
      </c>
      <c r="L241" s="139">
        <v>138</v>
      </c>
      <c r="M241" s="139">
        <v>138</v>
      </c>
      <c r="N241" s="139">
        <v>138</v>
      </c>
      <c r="O241" s="139">
        <v>138</v>
      </c>
      <c r="P241" s="195"/>
    </row>
    <row r="242" spans="1:16" s="2" customFormat="1" ht="15" x14ac:dyDescent="0.2">
      <c r="A242" s="295">
        <v>3</v>
      </c>
      <c r="B242" s="297" t="s">
        <v>76</v>
      </c>
      <c r="C242" s="344" t="s">
        <v>120</v>
      </c>
      <c r="D242" s="344" t="s">
        <v>121</v>
      </c>
      <c r="E242" s="195" t="s">
        <v>122</v>
      </c>
      <c r="F242" s="195" t="s">
        <v>122</v>
      </c>
      <c r="G242" s="305" t="s">
        <v>123</v>
      </c>
      <c r="H242" s="48" t="s">
        <v>93</v>
      </c>
      <c r="I242" s="196" t="s">
        <v>18</v>
      </c>
      <c r="J242" s="139">
        <v>69</v>
      </c>
      <c r="K242" s="139">
        <v>69</v>
      </c>
      <c r="L242" s="139">
        <v>69</v>
      </c>
      <c r="M242" s="139">
        <v>69</v>
      </c>
      <c r="N242" s="139">
        <v>69</v>
      </c>
      <c r="O242" s="139">
        <v>69</v>
      </c>
      <c r="P242" s="195" t="s">
        <v>92</v>
      </c>
    </row>
    <row r="243" spans="1:16" s="2" customFormat="1" ht="15" x14ac:dyDescent="0.2">
      <c r="A243" s="296"/>
      <c r="B243" s="298"/>
      <c r="C243" s="344"/>
      <c r="D243" s="344"/>
      <c r="E243" s="195" t="s">
        <v>122</v>
      </c>
      <c r="F243" s="195" t="s">
        <v>122</v>
      </c>
      <c r="G243" s="305"/>
      <c r="H243" s="48" t="s">
        <v>93</v>
      </c>
      <c r="I243" s="88" t="s">
        <v>19</v>
      </c>
      <c r="J243" s="139">
        <v>69</v>
      </c>
      <c r="K243" s="139">
        <v>69</v>
      </c>
      <c r="L243" s="139">
        <v>69</v>
      </c>
      <c r="M243" s="139">
        <v>69</v>
      </c>
      <c r="N243" s="139">
        <v>69</v>
      </c>
      <c r="O243" s="139">
        <v>69</v>
      </c>
      <c r="P243" s="195" t="s">
        <v>92</v>
      </c>
    </row>
    <row r="244" spans="1:16" s="30" customFormat="1" ht="17.25" customHeight="1" x14ac:dyDescent="0.2">
      <c r="A244" s="33">
        <v>23</v>
      </c>
      <c r="B244" s="37" t="s">
        <v>50</v>
      </c>
      <c r="C244" s="128"/>
      <c r="D244" s="128"/>
      <c r="E244" s="128"/>
      <c r="F244" s="128"/>
      <c r="G244" s="56"/>
      <c r="H244" s="65"/>
      <c r="I244" s="58"/>
      <c r="J244" s="128"/>
      <c r="K244" s="128"/>
      <c r="L244" s="128"/>
      <c r="M244" s="128"/>
      <c r="N244" s="128"/>
      <c r="O244" s="128"/>
      <c r="P244" s="59"/>
    </row>
    <row r="245" spans="1:16" ht="32.25" customHeight="1" x14ac:dyDescent="0.2">
      <c r="A245" s="299">
        <v>1</v>
      </c>
      <c r="B245" s="301" t="s">
        <v>130</v>
      </c>
      <c r="C245" s="348" t="s">
        <v>173</v>
      </c>
      <c r="D245" s="352" t="s">
        <v>89</v>
      </c>
      <c r="E245" s="354"/>
      <c r="F245" s="354" t="s">
        <v>174</v>
      </c>
      <c r="G245" s="335" t="s">
        <v>172</v>
      </c>
      <c r="H245" s="346"/>
      <c r="I245" s="51" t="s">
        <v>18</v>
      </c>
      <c r="J245" s="70">
        <f>'[1]Costing Sept ''21'!$O$43</f>
        <v>235.44000000000003</v>
      </c>
      <c r="K245" s="70">
        <f>'[1]Costing Sept ''21'!$O$43</f>
        <v>235.44000000000003</v>
      </c>
      <c r="L245" s="70">
        <f>'[1]Costing Sept ''21'!$O$43</f>
        <v>235.44000000000003</v>
      </c>
      <c r="M245" s="70">
        <f>'[1]Costing Sept ''21'!$O$43</f>
        <v>235.44000000000003</v>
      </c>
      <c r="N245" s="70">
        <f>'[1]Costing Sept ''21'!$O$43</f>
        <v>235.44000000000003</v>
      </c>
      <c r="O245" s="70">
        <f>'[1]Costing Sept ''21'!$O$43</f>
        <v>235.44000000000003</v>
      </c>
      <c r="P245" s="53" t="s">
        <v>85</v>
      </c>
    </row>
    <row r="246" spans="1:16" ht="22.5" customHeight="1" x14ac:dyDescent="0.2">
      <c r="A246" s="300"/>
      <c r="B246" s="302"/>
      <c r="C246" s="349"/>
      <c r="D246" s="353"/>
      <c r="E246" s="355"/>
      <c r="F246" s="355"/>
      <c r="G246" s="336"/>
      <c r="H246" s="347"/>
      <c r="I246" s="41" t="s">
        <v>19</v>
      </c>
      <c r="J246" s="70">
        <f>'[1]Costing Sept ''21'!$O$43</f>
        <v>235.44000000000003</v>
      </c>
      <c r="K246" s="70">
        <f>'[1]Costing Sept ''21'!$O$43</f>
        <v>235.44000000000003</v>
      </c>
      <c r="L246" s="70">
        <f>'[1]Costing Sept ''21'!$O$43</f>
        <v>235.44000000000003</v>
      </c>
      <c r="M246" s="70">
        <f>'[1]Costing Sept ''21'!$O$43</f>
        <v>235.44000000000003</v>
      </c>
      <c r="N246" s="70">
        <f>'[1]Costing Sept ''21'!$O$43</f>
        <v>235.44000000000003</v>
      </c>
      <c r="O246" s="70">
        <f>'[1]Costing Sept ''21'!$O$43</f>
        <v>235.44000000000003</v>
      </c>
      <c r="P246" s="27" t="s">
        <v>86</v>
      </c>
    </row>
    <row r="247" spans="1:16" ht="33.75" customHeight="1" x14ac:dyDescent="0.2">
      <c r="A247" s="299">
        <v>1</v>
      </c>
      <c r="B247" s="301" t="s">
        <v>132</v>
      </c>
      <c r="C247" s="348" t="s">
        <v>173</v>
      </c>
      <c r="D247" s="352" t="s">
        <v>89</v>
      </c>
      <c r="E247" s="354"/>
      <c r="F247" s="354" t="s">
        <v>174</v>
      </c>
      <c r="G247" s="335" t="s">
        <v>175</v>
      </c>
      <c r="H247" s="346"/>
      <c r="I247" s="54" t="s">
        <v>18</v>
      </c>
      <c r="J247" s="70">
        <f>'[1]Costing Sept ''21'!$O$44</f>
        <v>264.87</v>
      </c>
      <c r="K247" s="70">
        <f>'[1]Costing Sept ''21'!$O$44</f>
        <v>264.87</v>
      </c>
      <c r="L247" s="70">
        <f>'[1]Costing Sept ''21'!$O$44</f>
        <v>264.87</v>
      </c>
      <c r="M247" s="70">
        <f>'[1]Costing Sept ''21'!$O$44</f>
        <v>264.87</v>
      </c>
      <c r="N247" s="70">
        <f>'[1]Costing Sept ''21'!$O$44</f>
        <v>264.87</v>
      </c>
      <c r="O247" s="70">
        <f>'[1]Costing Sept ''21'!$O$44</f>
        <v>264.87</v>
      </c>
      <c r="P247" s="53" t="s">
        <v>85</v>
      </c>
    </row>
    <row r="248" spans="1:16" ht="17.25" customHeight="1" x14ac:dyDescent="0.2">
      <c r="A248" s="300"/>
      <c r="B248" s="302"/>
      <c r="C248" s="349"/>
      <c r="D248" s="353"/>
      <c r="E248" s="355"/>
      <c r="F248" s="355"/>
      <c r="G248" s="336"/>
      <c r="H248" s="347"/>
      <c r="I248" s="41" t="s">
        <v>19</v>
      </c>
      <c r="J248" s="70">
        <f>'[1]Costing Sept ''21'!$O$44</f>
        <v>264.87</v>
      </c>
      <c r="K248" s="70">
        <f>'[1]Costing Sept ''21'!$O$44</f>
        <v>264.87</v>
      </c>
      <c r="L248" s="70">
        <f>'[1]Costing Sept ''21'!$O$44</f>
        <v>264.87</v>
      </c>
      <c r="M248" s="70">
        <f>'[1]Costing Sept ''21'!$O$44</f>
        <v>264.87</v>
      </c>
      <c r="N248" s="70">
        <f>'[1]Costing Sept ''21'!$O$44</f>
        <v>264.87</v>
      </c>
      <c r="O248" s="70">
        <f>'[1]Costing Sept ''21'!$O$44</f>
        <v>264.87</v>
      </c>
      <c r="P248" s="27" t="s">
        <v>86</v>
      </c>
    </row>
    <row r="249" spans="1:16" s="2" customFormat="1" x14ac:dyDescent="0.2">
      <c r="A249" s="295">
        <v>2</v>
      </c>
      <c r="B249" s="297" t="s">
        <v>75</v>
      </c>
      <c r="C249" s="312" t="s">
        <v>103</v>
      </c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312"/>
      <c r="P249" s="312"/>
    </row>
    <row r="250" spans="1:16" s="2" customFormat="1" x14ac:dyDescent="0.2">
      <c r="A250" s="296"/>
      <c r="B250" s="298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312"/>
      <c r="P250" s="312"/>
    </row>
    <row r="251" spans="1:16" s="2" customFormat="1" ht="15" x14ac:dyDescent="0.2">
      <c r="A251" s="295">
        <v>3</v>
      </c>
      <c r="B251" s="297" t="s">
        <v>76</v>
      </c>
      <c r="C251" s="344"/>
      <c r="D251" s="344" t="s">
        <v>89</v>
      </c>
      <c r="E251" s="195" t="s">
        <v>124</v>
      </c>
      <c r="F251" s="195" t="s">
        <v>124</v>
      </c>
      <c r="G251" s="351" t="s">
        <v>125</v>
      </c>
      <c r="H251" s="48" t="s">
        <v>93</v>
      </c>
      <c r="I251" s="196" t="s">
        <v>18</v>
      </c>
      <c r="J251" s="139">
        <v>38.5</v>
      </c>
      <c r="K251" s="139">
        <v>38.5</v>
      </c>
      <c r="L251" s="139">
        <v>38.5</v>
      </c>
      <c r="M251" s="139">
        <v>38.5</v>
      </c>
      <c r="N251" s="139">
        <v>38.5</v>
      </c>
      <c r="O251" s="139">
        <v>38.5</v>
      </c>
      <c r="P251" s="195" t="s">
        <v>92</v>
      </c>
    </row>
    <row r="252" spans="1:16" s="2" customFormat="1" ht="15" x14ac:dyDescent="0.2">
      <c r="A252" s="296"/>
      <c r="B252" s="298"/>
      <c r="C252" s="344"/>
      <c r="D252" s="344"/>
      <c r="E252" s="195" t="s">
        <v>124</v>
      </c>
      <c r="F252" s="195" t="s">
        <v>124</v>
      </c>
      <c r="G252" s="351"/>
      <c r="H252" s="48" t="s">
        <v>93</v>
      </c>
      <c r="I252" s="88" t="s">
        <v>19</v>
      </c>
      <c r="J252" s="139">
        <v>38.5</v>
      </c>
      <c r="K252" s="139">
        <v>38.5</v>
      </c>
      <c r="L252" s="139">
        <v>38.5</v>
      </c>
      <c r="M252" s="139">
        <v>38.5</v>
      </c>
      <c r="N252" s="139">
        <v>38.5</v>
      </c>
      <c r="O252" s="139">
        <v>38.5</v>
      </c>
      <c r="P252" s="195" t="s">
        <v>92</v>
      </c>
    </row>
    <row r="253" spans="1:16" s="39" customFormat="1" ht="20.100000000000001" customHeight="1" x14ac:dyDescent="0.2">
      <c r="A253" s="33">
        <v>24</v>
      </c>
      <c r="B253" s="36" t="s">
        <v>73</v>
      </c>
      <c r="C253" s="128"/>
      <c r="D253" s="128"/>
      <c r="E253" s="128"/>
      <c r="F253" s="128"/>
      <c r="G253" s="56"/>
      <c r="H253" s="65"/>
      <c r="I253" s="58"/>
      <c r="J253" s="128"/>
      <c r="K253" s="128"/>
      <c r="L253" s="128"/>
      <c r="M253" s="128"/>
      <c r="N253" s="128"/>
      <c r="O253" s="128"/>
      <c r="P253" s="35"/>
    </row>
    <row r="254" spans="1:16" ht="45" customHeight="1" x14ac:dyDescent="0.2">
      <c r="A254" s="299">
        <v>1</v>
      </c>
      <c r="B254" s="301" t="s">
        <v>130</v>
      </c>
      <c r="C254" s="352" t="s">
        <v>162</v>
      </c>
      <c r="D254" s="348" t="s">
        <v>163</v>
      </c>
      <c r="E254" s="354"/>
      <c r="F254" s="354" t="s">
        <v>164</v>
      </c>
      <c r="G254" s="357" t="s">
        <v>161</v>
      </c>
      <c r="H254" s="346"/>
      <c r="I254" s="51" t="s">
        <v>18</v>
      </c>
      <c r="J254" s="70">
        <f>'[1]Costing Sept ''21'!$O$47</f>
        <v>4.9442399999999997</v>
      </c>
      <c r="K254" s="70">
        <f>'[1]Costing Sept ''21'!$O$47</f>
        <v>4.9442399999999997</v>
      </c>
      <c r="L254" s="70">
        <f>'[1]Costing Sept ''21'!$O$47</f>
        <v>4.9442399999999997</v>
      </c>
      <c r="M254" s="70">
        <f>'[1]Costing Sept ''21'!$O$47</f>
        <v>4.9442399999999997</v>
      </c>
      <c r="N254" s="70">
        <f>'[1]Costing Sept ''21'!$O$47</f>
        <v>4.9442399999999997</v>
      </c>
      <c r="O254" s="70">
        <f>'[1]Costing Sept ''21'!$O$47</f>
        <v>4.9442399999999997</v>
      </c>
      <c r="P254" s="53" t="s">
        <v>85</v>
      </c>
    </row>
    <row r="255" spans="1:16" ht="15" customHeight="1" x14ac:dyDescent="0.2">
      <c r="A255" s="300"/>
      <c r="B255" s="302"/>
      <c r="C255" s="353"/>
      <c r="D255" s="349"/>
      <c r="E255" s="355"/>
      <c r="F255" s="355"/>
      <c r="G255" s="358"/>
      <c r="H255" s="347"/>
      <c r="I255" s="41" t="s">
        <v>19</v>
      </c>
      <c r="J255" s="70">
        <f>'[1]Costing Sept ''21'!$O$47</f>
        <v>4.9442399999999997</v>
      </c>
      <c r="K255" s="70">
        <f>'[1]Costing Sept ''21'!$O$47</f>
        <v>4.9442399999999997</v>
      </c>
      <c r="L255" s="70">
        <f>'[1]Costing Sept ''21'!$O$47</f>
        <v>4.9442399999999997</v>
      </c>
      <c r="M255" s="70">
        <f>'[1]Costing Sept ''21'!$O$47</f>
        <v>4.9442399999999997</v>
      </c>
      <c r="N255" s="70">
        <f>'[1]Costing Sept ''21'!$O$47</f>
        <v>4.9442399999999997</v>
      </c>
      <c r="O255" s="70">
        <f>'[1]Costing Sept ''21'!$O$47</f>
        <v>4.9442399999999997</v>
      </c>
      <c r="P255" s="27" t="s">
        <v>86</v>
      </c>
    </row>
    <row r="256" spans="1:16" ht="30" customHeight="1" x14ac:dyDescent="0.2">
      <c r="A256" s="299">
        <v>1</v>
      </c>
      <c r="B256" s="301" t="s">
        <v>132</v>
      </c>
      <c r="C256" s="352" t="s">
        <v>162</v>
      </c>
      <c r="D256" s="348" t="s">
        <v>163</v>
      </c>
      <c r="E256" s="354"/>
      <c r="F256" s="354" t="s">
        <v>164</v>
      </c>
      <c r="G256" s="357" t="s">
        <v>165</v>
      </c>
      <c r="H256" s="346"/>
      <c r="I256" s="54" t="s">
        <v>18</v>
      </c>
      <c r="J256" s="70">
        <f>'[1]Costing Sept ''21'!$O$48</f>
        <v>5.2385400000000004</v>
      </c>
      <c r="K256" s="70">
        <f>'[1]Costing Sept ''21'!$O$48</f>
        <v>5.2385400000000004</v>
      </c>
      <c r="L256" s="70">
        <f>'[1]Costing Sept ''21'!$O$48</f>
        <v>5.2385400000000004</v>
      </c>
      <c r="M256" s="70">
        <f>'[1]Costing Sept ''21'!$O$48</f>
        <v>5.2385400000000004</v>
      </c>
      <c r="N256" s="70">
        <f>'[1]Costing Sept ''21'!$O$48</f>
        <v>5.2385400000000004</v>
      </c>
      <c r="O256" s="70">
        <f>'[1]Costing Sept ''21'!$O$48</f>
        <v>5.2385400000000004</v>
      </c>
      <c r="P256" s="27" t="s">
        <v>86</v>
      </c>
    </row>
    <row r="257" spans="1:16" ht="15" customHeight="1" x14ac:dyDescent="0.2">
      <c r="A257" s="300"/>
      <c r="B257" s="302"/>
      <c r="C257" s="353"/>
      <c r="D257" s="349"/>
      <c r="E257" s="355"/>
      <c r="F257" s="355"/>
      <c r="G257" s="358"/>
      <c r="H257" s="347"/>
      <c r="I257" s="41" t="s">
        <v>19</v>
      </c>
      <c r="J257" s="70">
        <f>'[1]Costing Sept ''21'!$O$48</f>
        <v>5.2385400000000004</v>
      </c>
      <c r="K257" s="70">
        <f>'[1]Costing Sept ''21'!$O$48</f>
        <v>5.2385400000000004</v>
      </c>
      <c r="L257" s="70">
        <f>'[1]Costing Sept ''21'!$O$48</f>
        <v>5.2385400000000004</v>
      </c>
      <c r="M257" s="70">
        <f>'[1]Costing Sept ''21'!$O$48</f>
        <v>5.2385400000000004</v>
      </c>
      <c r="N257" s="70">
        <f>'[1]Costing Sept ''21'!$O$48</f>
        <v>5.2385400000000004</v>
      </c>
      <c r="O257" s="70">
        <f>'[1]Costing Sept ''21'!$O$48</f>
        <v>5.2385400000000004</v>
      </c>
      <c r="P257" s="27" t="s">
        <v>86</v>
      </c>
    </row>
    <row r="258" spans="1:16" ht="30" customHeight="1" x14ac:dyDescent="0.2">
      <c r="A258" s="299">
        <v>1</v>
      </c>
      <c r="B258" s="301" t="s">
        <v>166</v>
      </c>
      <c r="C258" s="352" t="s">
        <v>162</v>
      </c>
      <c r="D258" s="348" t="s">
        <v>163</v>
      </c>
      <c r="E258" s="354"/>
      <c r="F258" s="354" t="s">
        <v>164</v>
      </c>
      <c r="G258" s="357" t="s">
        <v>167</v>
      </c>
      <c r="H258" s="346"/>
      <c r="I258" s="54" t="s">
        <v>18</v>
      </c>
      <c r="J258" s="70">
        <f>'[1]Costing Sept ''21'!$O$48</f>
        <v>5.2385400000000004</v>
      </c>
      <c r="K258" s="70">
        <f>'[1]Costing Sept ''21'!$O$48</f>
        <v>5.2385400000000004</v>
      </c>
      <c r="L258" s="70">
        <f>'[1]Costing Sept ''21'!$O$48</f>
        <v>5.2385400000000004</v>
      </c>
      <c r="M258" s="70">
        <f>'[1]Costing Sept ''21'!$O$48</f>
        <v>5.2385400000000004</v>
      </c>
      <c r="N258" s="70">
        <f>'[1]Costing Sept ''21'!$O$48</f>
        <v>5.2385400000000004</v>
      </c>
      <c r="O258" s="70">
        <f>'[1]Costing Sept ''21'!$O$48</f>
        <v>5.2385400000000004</v>
      </c>
      <c r="P258" s="27" t="s">
        <v>86</v>
      </c>
    </row>
    <row r="259" spans="1:16" ht="15" customHeight="1" x14ac:dyDescent="0.2">
      <c r="A259" s="300"/>
      <c r="B259" s="302"/>
      <c r="C259" s="353"/>
      <c r="D259" s="349"/>
      <c r="E259" s="355"/>
      <c r="F259" s="355"/>
      <c r="G259" s="358"/>
      <c r="H259" s="347"/>
      <c r="I259" s="41" t="s">
        <v>19</v>
      </c>
      <c r="J259" s="70">
        <f>'[1]Costing Sept ''21'!$O$48</f>
        <v>5.2385400000000004</v>
      </c>
      <c r="K259" s="70">
        <f>'[1]Costing Sept ''21'!$O$48</f>
        <v>5.2385400000000004</v>
      </c>
      <c r="L259" s="70">
        <f>'[1]Costing Sept ''21'!$O$48</f>
        <v>5.2385400000000004</v>
      </c>
      <c r="M259" s="70">
        <f>'[1]Costing Sept ''21'!$O$48</f>
        <v>5.2385400000000004</v>
      </c>
      <c r="N259" s="70">
        <f>'[1]Costing Sept ''21'!$O$48</f>
        <v>5.2385400000000004</v>
      </c>
      <c r="O259" s="70">
        <f>'[1]Costing Sept ''21'!$O$48</f>
        <v>5.2385400000000004</v>
      </c>
      <c r="P259" s="27" t="s">
        <v>86</v>
      </c>
    </row>
    <row r="260" spans="1:16" ht="30" customHeight="1" x14ac:dyDescent="0.2">
      <c r="A260" s="299">
        <v>1</v>
      </c>
      <c r="B260" s="301" t="s">
        <v>169</v>
      </c>
      <c r="C260" s="352" t="s">
        <v>162</v>
      </c>
      <c r="D260" s="348" t="s">
        <v>163</v>
      </c>
      <c r="E260" s="354"/>
      <c r="F260" s="354" t="s">
        <v>164</v>
      </c>
      <c r="G260" s="357" t="s">
        <v>168</v>
      </c>
      <c r="H260" s="346"/>
      <c r="I260" s="54" t="s">
        <v>18</v>
      </c>
      <c r="J260" s="70">
        <f>'[1]Costing Sept ''21'!$O$50</f>
        <v>9.4323150000000027</v>
      </c>
      <c r="K260" s="70">
        <f>'[1]Costing Sept ''21'!$O$50</f>
        <v>9.4323150000000027</v>
      </c>
      <c r="L260" s="70">
        <f>'[1]Costing Sept ''21'!$O$50</f>
        <v>9.4323150000000027</v>
      </c>
      <c r="M260" s="70">
        <f>'[1]Costing Sept ''21'!$O$50</f>
        <v>9.4323150000000027</v>
      </c>
      <c r="N260" s="70">
        <f>'[1]Costing Sept ''21'!$O$50</f>
        <v>9.4323150000000027</v>
      </c>
      <c r="O260" s="70">
        <f>'[1]Costing Sept ''21'!$O$50</f>
        <v>9.4323150000000027</v>
      </c>
      <c r="P260" s="27" t="s">
        <v>86</v>
      </c>
    </row>
    <row r="261" spans="1:16" ht="15" customHeight="1" x14ac:dyDescent="0.2">
      <c r="A261" s="300"/>
      <c r="B261" s="302"/>
      <c r="C261" s="353"/>
      <c r="D261" s="349"/>
      <c r="E261" s="355"/>
      <c r="F261" s="355"/>
      <c r="G261" s="358"/>
      <c r="H261" s="347"/>
      <c r="I261" s="41" t="s">
        <v>19</v>
      </c>
      <c r="J261" s="70">
        <f>'[1]Costing Sept ''21'!$O$50</f>
        <v>9.4323150000000027</v>
      </c>
      <c r="K261" s="70">
        <f>'[1]Costing Sept ''21'!$O$50</f>
        <v>9.4323150000000027</v>
      </c>
      <c r="L261" s="70">
        <f>'[1]Costing Sept ''21'!$O$50</f>
        <v>9.4323150000000027</v>
      </c>
      <c r="M261" s="70">
        <f>'[1]Costing Sept ''21'!$O$50</f>
        <v>9.4323150000000027</v>
      </c>
      <c r="N261" s="70">
        <f>'[1]Costing Sept ''21'!$O$50</f>
        <v>9.4323150000000027</v>
      </c>
      <c r="O261" s="70">
        <f>'[1]Costing Sept ''21'!$O$50</f>
        <v>9.4323150000000027</v>
      </c>
      <c r="P261" s="27" t="s">
        <v>86</v>
      </c>
    </row>
    <row r="262" spans="1:16" ht="30" customHeight="1" x14ac:dyDescent="0.2">
      <c r="A262" s="299">
        <v>1</v>
      </c>
      <c r="B262" s="301" t="s">
        <v>170</v>
      </c>
      <c r="C262" s="352" t="s">
        <v>162</v>
      </c>
      <c r="D262" s="348" t="s">
        <v>163</v>
      </c>
      <c r="E262" s="354"/>
      <c r="F262" s="354" t="s">
        <v>164</v>
      </c>
      <c r="G262" s="357" t="s">
        <v>171</v>
      </c>
      <c r="H262" s="346"/>
      <c r="I262" s="54" t="s">
        <v>18</v>
      </c>
      <c r="J262" s="70">
        <f>'[1]Costing Sept ''21'!$O$50</f>
        <v>9.4323150000000027</v>
      </c>
      <c r="K262" s="70">
        <f>'[1]Costing Sept ''21'!$O$50</f>
        <v>9.4323150000000027</v>
      </c>
      <c r="L262" s="70">
        <f>'[1]Costing Sept ''21'!$O$50</f>
        <v>9.4323150000000027</v>
      </c>
      <c r="M262" s="70">
        <f>'[1]Costing Sept ''21'!$O$50</f>
        <v>9.4323150000000027</v>
      </c>
      <c r="N262" s="70">
        <f>'[1]Costing Sept ''21'!$O$50</f>
        <v>9.4323150000000027</v>
      </c>
      <c r="O262" s="70">
        <f>'[1]Costing Sept ''21'!$O$50</f>
        <v>9.4323150000000027</v>
      </c>
      <c r="P262" s="27" t="s">
        <v>86</v>
      </c>
    </row>
    <row r="263" spans="1:16" ht="15" customHeight="1" x14ac:dyDescent="0.2">
      <c r="A263" s="300"/>
      <c r="B263" s="302"/>
      <c r="C263" s="353"/>
      <c r="D263" s="349"/>
      <c r="E263" s="355"/>
      <c r="F263" s="355"/>
      <c r="G263" s="358"/>
      <c r="H263" s="347"/>
      <c r="I263" s="41" t="s">
        <v>19</v>
      </c>
      <c r="J263" s="70">
        <f>'[1]Costing Sept ''21'!$O$50</f>
        <v>9.4323150000000027</v>
      </c>
      <c r="K263" s="70">
        <f>'[1]Costing Sept ''21'!$O$50</f>
        <v>9.4323150000000027</v>
      </c>
      <c r="L263" s="70">
        <f>'[1]Costing Sept ''21'!$O$50</f>
        <v>9.4323150000000027</v>
      </c>
      <c r="M263" s="70">
        <f>'[1]Costing Sept ''21'!$O$50</f>
        <v>9.4323150000000027</v>
      </c>
      <c r="N263" s="70">
        <f>'[1]Costing Sept ''21'!$O$50</f>
        <v>9.4323150000000027</v>
      </c>
      <c r="O263" s="70">
        <f>'[1]Costing Sept ''21'!$O$50</f>
        <v>9.4323150000000027</v>
      </c>
      <c r="P263" s="27" t="s">
        <v>86</v>
      </c>
    </row>
    <row r="264" spans="1:16" x14ac:dyDescent="0.2">
      <c r="A264" s="299">
        <v>2</v>
      </c>
      <c r="B264" s="301" t="s">
        <v>75</v>
      </c>
      <c r="C264" s="308" t="s">
        <v>103</v>
      </c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</row>
    <row r="265" spans="1:16" x14ac:dyDescent="0.2">
      <c r="A265" s="300"/>
      <c r="B265" s="302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</row>
    <row r="266" spans="1:16" ht="15" x14ac:dyDescent="0.2">
      <c r="A266" s="299">
        <v>3</v>
      </c>
      <c r="B266" s="301" t="s">
        <v>76</v>
      </c>
      <c r="C266" s="350"/>
      <c r="D266" s="350"/>
      <c r="E266" s="354"/>
      <c r="F266" s="354"/>
      <c r="G266" s="351"/>
      <c r="H266" s="48" t="s">
        <v>93</v>
      </c>
      <c r="I266" s="51" t="s">
        <v>18</v>
      </c>
      <c r="J266" s="144">
        <v>7.9</v>
      </c>
      <c r="K266" s="144">
        <v>7.9</v>
      </c>
      <c r="L266" s="144">
        <v>7.9</v>
      </c>
      <c r="M266" s="144">
        <v>7.9</v>
      </c>
      <c r="N266" s="144">
        <v>7.9</v>
      </c>
      <c r="O266" s="144">
        <v>7.9</v>
      </c>
      <c r="P266" s="28" t="s">
        <v>92</v>
      </c>
    </row>
    <row r="267" spans="1:16" ht="15" x14ac:dyDescent="0.2">
      <c r="A267" s="300"/>
      <c r="B267" s="302"/>
      <c r="C267" s="350"/>
      <c r="D267" s="350"/>
      <c r="E267" s="355"/>
      <c r="F267" s="355"/>
      <c r="G267" s="351"/>
      <c r="H267" s="48" t="s">
        <v>93</v>
      </c>
      <c r="I267" s="41" t="s">
        <v>19</v>
      </c>
      <c r="J267" s="144">
        <v>7.9</v>
      </c>
      <c r="K267" s="144">
        <v>7.9</v>
      </c>
      <c r="L267" s="144">
        <v>7.9</v>
      </c>
      <c r="M267" s="144">
        <v>7.9</v>
      </c>
      <c r="N267" s="144">
        <v>7.9</v>
      </c>
      <c r="O267" s="144">
        <v>7.9</v>
      </c>
      <c r="P267" s="28" t="s">
        <v>92</v>
      </c>
    </row>
  </sheetData>
  <mergeCells count="629">
    <mergeCell ref="G234:G235"/>
    <mergeCell ref="E266:E267"/>
    <mergeCell ref="F266:F267"/>
    <mergeCell ref="E180:E181"/>
    <mergeCell ref="F180:F181"/>
    <mergeCell ref="A2:P2"/>
    <mergeCell ref="H256:H257"/>
    <mergeCell ref="H258:H259"/>
    <mergeCell ref="H260:H261"/>
    <mergeCell ref="H262:H263"/>
    <mergeCell ref="E236:E237"/>
    <mergeCell ref="F236:F237"/>
    <mergeCell ref="F238:F239"/>
    <mergeCell ref="E238:E239"/>
    <mergeCell ref="F262:F263"/>
    <mergeCell ref="F260:F261"/>
    <mergeCell ref="F258:F259"/>
    <mergeCell ref="F256:F257"/>
    <mergeCell ref="F254:F255"/>
    <mergeCell ref="G254:G255"/>
    <mergeCell ref="G256:G257"/>
    <mergeCell ref="G258:G259"/>
    <mergeCell ref="G260:G261"/>
    <mergeCell ref="G262:G263"/>
    <mergeCell ref="D256:D257"/>
    <mergeCell ref="C256:C257"/>
    <mergeCell ref="C258:C259"/>
    <mergeCell ref="D258:D259"/>
    <mergeCell ref="D260:D261"/>
    <mergeCell ref="C260:C261"/>
    <mergeCell ref="C262:C263"/>
    <mergeCell ref="D262:D263"/>
    <mergeCell ref="E254:E255"/>
    <mergeCell ref="E256:E257"/>
    <mergeCell ref="E258:E259"/>
    <mergeCell ref="E260:E261"/>
    <mergeCell ref="E262:E263"/>
    <mergeCell ref="H245:H246"/>
    <mergeCell ref="G247:G248"/>
    <mergeCell ref="H247:H248"/>
    <mergeCell ref="F247:F248"/>
    <mergeCell ref="E247:E248"/>
    <mergeCell ref="D247:D248"/>
    <mergeCell ref="C247:C248"/>
    <mergeCell ref="C254:C255"/>
    <mergeCell ref="D254:D255"/>
    <mergeCell ref="H254:H255"/>
    <mergeCell ref="C240:C241"/>
    <mergeCell ref="D240:D241"/>
    <mergeCell ref="G240:G241"/>
    <mergeCell ref="E240:E241"/>
    <mergeCell ref="F240:F241"/>
    <mergeCell ref="C245:C246"/>
    <mergeCell ref="D245:D246"/>
    <mergeCell ref="E245:E246"/>
    <mergeCell ref="F245:F246"/>
    <mergeCell ref="G245:G246"/>
    <mergeCell ref="E86:E87"/>
    <mergeCell ref="F86:F87"/>
    <mergeCell ref="F77:F78"/>
    <mergeCell ref="E77:E78"/>
    <mergeCell ref="H77:H78"/>
    <mergeCell ref="H86:H87"/>
    <mergeCell ref="E68:E69"/>
    <mergeCell ref="F68:F69"/>
    <mergeCell ref="H68:H69"/>
    <mergeCell ref="G77:G78"/>
    <mergeCell ref="G86:G87"/>
    <mergeCell ref="G83:G84"/>
    <mergeCell ref="G70:G71"/>
    <mergeCell ref="G72:G73"/>
    <mergeCell ref="G79:G80"/>
    <mergeCell ref="G81:G82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A205:A206"/>
    <mergeCell ref="B205:B206"/>
    <mergeCell ref="C205:C206"/>
    <mergeCell ref="D205:D206"/>
    <mergeCell ref="G205:G206"/>
    <mergeCell ref="H205: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H197:H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A189:A190"/>
    <mergeCell ref="B189:B190"/>
    <mergeCell ref="A193:A194"/>
    <mergeCell ref="B193:B194"/>
    <mergeCell ref="C193:C194"/>
    <mergeCell ref="D193:D194"/>
    <mergeCell ref="E193:E194"/>
    <mergeCell ref="F193:F194"/>
    <mergeCell ref="G193:G194"/>
    <mergeCell ref="C238:C239"/>
    <mergeCell ref="D238:D239"/>
    <mergeCell ref="G236:G237"/>
    <mergeCell ref="G238:G239"/>
    <mergeCell ref="G231:G232"/>
    <mergeCell ref="A191:A192"/>
    <mergeCell ref="B191:B192"/>
    <mergeCell ref="C191:C192"/>
    <mergeCell ref="G191:G192"/>
    <mergeCell ref="D191:D192"/>
    <mergeCell ref="E191:E192"/>
    <mergeCell ref="F191:F192"/>
    <mergeCell ref="A195:A196"/>
    <mergeCell ref="B195:B196"/>
    <mergeCell ref="C195:C196"/>
    <mergeCell ref="D195:D196"/>
    <mergeCell ref="E195:E196"/>
    <mergeCell ref="F195:F196"/>
    <mergeCell ref="G195:G196"/>
    <mergeCell ref="A197:A198"/>
    <mergeCell ref="B197:B198"/>
    <mergeCell ref="C197:C198"/>
    <mergeCell ref="D197:D198"/>
    <mergeCell ref="E197:E198"/>
    <mergeCell ref="A256:A257"/>
    <mergeCell ref="B256:B257"/>
    <mergeCell ref="A258:A259"/>
    <mergeCell ref="B258:B259"/>
    <mergeCell ref="A260:A261"/>
    <mergeCell ref="B260:B261"/>
    <mergeCell ref="B229:B230"/>
    <mergeCell ref="A231:A232"/>
    <mergeCell ref="B231:B232"/>
    <mergeCell ref="A234:A235"/>
    <mergeCell ref="B234:B235"/>
    <mergeCell ref="A249:A250"/>
    <mergeCell ref="B249:B250"/>
    <mergeCell ref="A251:A252"/>
    <mergeCell ref="A238:A239"/>
    <mergeCell ref="B238:B239"/>
    <mergeCell ref="A240:A241"/>
    <mergeCell ref="B240:B241"/>
    <mergeCell ref="A266:A267"/>
    <mergeCell ref="B266:B267"/>
    <mergeCell ref="C24:C25"/>
    <mergeCell ref="D24:D25"/>
    <mergeCell ref="E24:E25"/>
    <mergeCell ref="B251:B252"/>
    <mergeCell ref="A254:A255"/>
    <mergeCell ref="B254:B255"/>
    <mergeCell ref="A264:A265"/>
    <mergeCell ref="B264:B265"/>
    <mergeCell ref="A236:A237"/>
    <mergeCell ref="B236:B237"/>
    <mergeCell ref="A242:A243"/>
    <mergeCell ref="B242:B243"/>
    <mergeCell ref="A245:A246"/>
    <mergeCell ref="B245:B246"/>
    <mergeCell ref="A229:A230"/>
    <mergeCell ref="A262:A263"/>
    <mergeCell ref="B262:B263"/>
    <mergeCell ref="A247:A248"/>
    <mergeCell ref="B247:B248"/>
    <mergeCell ref="A222:A223"/>
    <mergeCell ref="B222:B223"/>
    <mergeCell ref="A224:A225"/>
    <mergeCell ref="B224:B225"/>
    <mergeCell ref="A227:A228"/>
    <mergeCell ref="B227:B228"/>
    <mergeCell ref="A213:A214"/>
    <mergeCell ref="B213:B214"/>
    <mergeCell ref="A217:A218"/>
    <mergeCell ref="B217:B218"/>
    <mergeCell ref="A220:A221"/>
    <mergeCell ref="B220:B221"/>
    <mergeCell ref="A184:A185"/>
    <mergeCell ref="B184:B185"/>
    <mergeCell ref="A155:A156"/>
    <mergeCell ref="B155:B156"/>
    <mergeCell ref="A157:A158"/>
    <mergeCell ref="B157:B158"/>
    <mergeCell ref="A160:A161"/>
    <mergeCell ref="B160:B161"/>
    <mergeCell ref="A182:A183"/>
    <mergeCell ref="B182:B183"/>
    <mergeCell ref="A175:A176"/>
    <mergeCell ref="B175:B176"/>
    <mergeCell ref="A186:A187"/>
    <mergeCell ref="B186:B187"/>
    <mergeCell ref="A144:A145"/>
    <mergeCell ref="B144:B145"/>
    <mergeCell ref="A150:A151"/>
    <mergeCell ref="B150:B151"/>
    <mergeCell ref="A153:A154"/>
    <mergeCell ref="B153:B154"/>
    <mergeCell ref="B95:B96"/>
    <mergeCell ref="A97:A98"/>
    <mergeCell ref="B97:B98"/>
    <mergeCell ref="A135:A136"/>
    <mergeCell ref="B135:B136"/>
    <mergeCell ref="A139:A140"/>
    <mergeCell ref="B139:B140"/>
    <mergeCell ref="A142:A143"/>
    <mergeCell ref="B142:B143"/>
    <mergeCell ref="A112:A113"/>
    <mergeCell ref="B112:B113"/>
    <mergeCell ref="A115:A116"/>
    <mergeCell ref="B115:B116"/>
    <mergeCell ref="A117:A118"/>
    <mergeCell ref="B117:B118"/>
    <mergeCell ref="A126:A127"/>
    <mergeCell ref="A133:A134"/>
    <mergeCell ref="B133:B134"/>
    <mergeCell ref="A106:A107"/>
    <mergeCell ref="B106:B107"/>
    <mergeCell ref="A70:A71"/>
    <mergeCell ref="B70:B71"/>
    <mergeCell ref="A74:A75"/>
    <mergeCell ref="B74:B75"/>
    <mergeCell ref="A77:A78"/>
    <mergeCell ref="B77:B78"/>
    <mergeCell ref="A121:A122"/>
    <mergeCell ref="B121:B122"/>
    <mergeCell ref="A124:A125"/>
    <mergeCell ref="B124:B125"/>
    <mergeCell ref="A79:A80"/>
    <mergeCell ref="B79:B80"/>
    <mergeCell ref="A83:A84"/>
    <mergeCell ref="B83:B84"/>
    <mergeCell ref="A86:A87"/>
    <mergeCell ref="B86:B87"/>
    <mergeCell ref="A88:A89"/>
    <mergeCell ref="B88:B89"/>
    <mergeCell ref="A81:A82"/>
    <mergeCell ref="B81:B82"/>
    <mergeCell ref="A54:A55"/>
    <mergeCell ref="A130:A131"/>
    <mergeCell ref="B130:B131"/>
    <mergeCell ref="B52:B53"/>
    <mergeCell ref="A56:A57"/>
    <mergeCell ref="B56:B57"/>
    <mergeCell ref="A59:A60"/>
    <mergeCell ref="B59:B60"/>
    <mergeCell ref="A39:A40"/>
    <mergeCell ref="B39:B40"/>
    <mergeCell ref="A45:A46"/>
    <mergeCell ref="B45:B46"/>
    <mergeCell ref="A48:A49"/>
    <mergeCell ref="B48:B49"/>
    <mergeCell ref="B54:B55"/>
    <mergeCell ref="A52:A53"/>
    <mergeCell ref="A72:A73"/>
    <mergeCell ref="B72:B73"/>
    <mergeCell ref="A61:A62"/>
    <mergeCell ref="B61:B62"/>
    <mergeCell ref="A65:A66"/>
    <mergeCell ref="B65:B66"/>
    <mergeCell ref="A68:A69"/>
    <mergeCell ref="B68:B69"/>
    <mergeCell ref="A7:A8"/>
    <mergeCell ref="A11:A12"/>
    <mergeCell ref="A17:A18"/>
    <mergeCell ref="A20:A21"/>
    <mergeCell ref="B20:B21"/>
    <mergeCell ref="B7:B8"/>
    <mergeCell ref="B11:B12"/>
    <mergeCell ref="B17:B18"/>
    <mergeCell ref="A13:A14"/>
    <mergeCell ref="B13:B14"/>
    <mergeCell ref="B26:B27"/>
    <mergeCell ref="A15:A16"/>
    <mergeCell ref="B15:B16"/>
    <mergeCell ref="A28:A29"/>
    <mergeCell ref="B28:B29"/>
    <mergeCell ref="A50:A51"/>
    <mergeCell ref="B50:B51"/>
    <mergeCell ref="B24:B25"/>
    <mergeCell ref="A30:A31"/>
    <mergeCell ref="B30:B31"/>
    <mergeCell ref="A33:A34"/>
    <mergeCell ref="B33:B34"/>
    <mergeCell ref="A37:A38"/>
    <mergeCell ref="B37:B38"/>
    <mergeCell ref="A35:A36"/>
    <mergeCell ref="B35:B36"/>
    <mergeCell ref="A41:A42"/>
    <mergeCell ref="B41:B42"/>
    <mergeCell ref="H7:H8"/>
    <mergeCell ref="C17:C18"/>
    <mergeCell ref="D17:D18"/>
    <mergeCell ref="E17:E18"/>
    <mergeCell ref="F17:F18"/>
    <mergeCell ref="H17:H18"/>
    <mergeCell ref="E7:E8"/>
    <mergeCell ref="F7:F8"/>
    <mergeCell ref="G7:G8"/>
    <mergeCell ref="D7:D8"/>
    <mergeCell ref="C7:C8"/>
    <mergeCell ref="G17:G18"/>
    <mergeCell ref="C9:C10"/>
    <mergeCell ref="C13:C14"/>
    <mergeCell ref="D13:D14"/>
    <mergeCell ref="E13:E14"/>
    <mergeCell ref="F13:F14"/>
    <mergeCell ref="G13:G14"/>
    <mergeCell ref="H13:H14"/>
    <mergeCell ref="C15:E16"/>
    <mergeCell ref="F15:F16"/>
    <mergeCell ref="G15:H16"/>
    <mergeCell ref="C20:C21"/>
    <mergeCell ref="D20:D21"/>
    <mergeCell ref="A9:A10"/>
    <mergeCell ref="B9:B10"/>
    <mergeCell ref="C264:P265"/>
    <mergeCell ref="C266:C267"/>
    <mergeCell ref="D266:D267"/>
    <mergeCell ref="G266:G267"/>
    <mergeCell ref="C11:C12"/>
    <mergeCell ref="D11:D12"/>
    <mergeCell ref="E11:E12"/>
    <mergeCell ref="F11:F12"/>
    <mergeCell ref="G11:G12"/>
    <mergeCell ref="H11:H12"/>
    <mergeCell ref="C242:C243"/>
    <mergeCell ref="D242:D243"/>
    <mergeCell ref="G242:G243"/>
    <mergeCell ref="C249:P250"/>
    <mergeCell ref="C251:C252"/>
    <mergeCell ref="D251:D252"/>
    <mergeCell ref="G251:G252"/>
    <mergeCell ref="C229:P230"/>
    <mergeCell ref="C231:C232"/>
    <mergeCell ref="D231:D232"/>
    <mergeCell ref="C236:C237"/>
    <mergeCell ref="D236:D237"/>
    <mergeCell ref="H236:H237"/>
    <mergeCell ref="G217:G218"/>
    <mergeCell ref="C220:C221"/>
    <mergeCell ref="D220:D221"/>
    <mergeCell ref="C222:P223"/>
    <mergeCell ref="C224:C225"/>
    <mergeCell ref="D224:D225"/>
    <mergeCell ref="G224:G225"/>
    <mergeCell ref="G227:G228"/>
    <mergeCell ref="C227:C228"/>
    <mergeCell ref="D227:D228"/>
    <mergeCell ref="H220:H221"/>
    <mergeCell ref="E220:E221"/>
    <mergeCell ref="F220:F221"/>
    <mergeCell ref="H227:H228"/>
    <mergeCell ref="F227:F228"/>
    <mergeCell ref="E227:E228"/>
    <mergeCell ref="C234:C235"/>
    <mergeCell ref="D234:D235"/>
    <mergeCell ref="E234:E235"/>
    <mergeCell ref="F234:F235"/>
    <mergeCell ref="H234:H235"/>
    <mergeCell ref="C182:P183"/>
    <mergeCell ref="G186:G187"/>
    <mergeCell ref="C189:C190"/>
    <mergeCell ref="D189:D190"/>
    <mergeCell ref="C213:C214"/>
    <mergeCell ref="D213:D214"/>
    <mergeCell ref="H213:H214"/>
    <mergeCell ref="G220:G221"/>
    <mergeCell ref="C215:C216"/>
    <mergeCell ref="D215:D216"/>
    <mergeCell ref="H215:H216"/>
    <mergeCell ref="G213:G214"/>
    <mergeCell ref="G215:G216"/>
    <mergeCell ref="G189:G190"/>
    <mergeCell ref="E205:E206"/>
    <mergeCell ref="F205:F206"/>
    <mergeCell ref="E189:E190"/>
    <mergeCell ref="F189:F190"/>
    <mergeCell ref="H189:H190"/>
    <mergeCell ref="H191:H192"/>
    <mergeCell ref="H193:H194"/>
    <mergeCell ref="H195:H196"/>
    <mergeCell ref="F197:F198"/>
    <mergeCell ref="G197:G198"/>
    <mergeCell ref="C133:C134"/>
    <mergeCell ref="D133:D134"/>
    <mergeCell ref="G139:G140"/>
    <mergeCell ref="C142:C143"/>
    <mergeCell ref="D142:D143"/>
    <mergeCell ref="G133:G134"/>
    <mergeCell ref="G142:G143"/>
    <mergeCell ref="G153:G154"/>
    <mergeCell ref="D169:D170"/>
    <mergeCell ref="G160:G161"/>
    <mergeCell ref="G169:G170"/>
    <mergeCell ref="C148:E149"/>
    <mergeCell ref="F148:F149"/>
    <mergeCell ref="C115:C116"/>
    <mergeCell ref="D115:D116"/>
    <mergeCell ref="G121:G122"/>
    <mergeCell ref="C124:C125"/>
    <mergeCell ref="D124:D125"/>
    <mergeCell ref="G92:G93"/>
    <mergeCell ref="C95:C96"/>
    <mergeCell ref="D95:D96"/>
    <mergeCell ref="G101:G102"/>
    <mergeCell ref="C104:C105"/>
    <mergeCell ref="D104:D105"/>
    <mergeCell ref="C106:C107"/>
    <mergeCell ref="D106:D107"/>
    <mergeCell ref="G106:G107"/>
    <mergeCell ref="G115:G116"/>
    <mergeCell ref="G124:G125"/>
    <mergeCell ref="C86:C87"/>
    <mergeCell ref="D86:D87"/>
    <mergeCell ref="P3:P5"/>
    <mergeCell ref="O3:O5"/>
    <mergeCell ref="N3:N5"/>
    <mergeCell ref="M3:M5"/>
    <mergeCell ref="L3:L5"/>
    <mergeCell ref="K3:K5"/>
    <mergeCell ref="J3:J5"/>
    <mergeCell ref="I3:I5"/>
    <mergeCell ref="C48:C49"/>
    <mergeCell ref="D48:D49"/>
    <mergeCell ref="G74:G75"/>
    <mergeCell ref="G56:G57"/>
    <mergeCell ref="C59:C60"/>
    <mergeCell ref="D59:D60"/>
    <mergeCell ref="G65:G66"/>
    <mergeCell ref="C68:C69"/>
    <mergeCell ref="D68:D69"/>
    <mergeCell ref="G68:G69"/>
    <mergeCell ref="G52:G53"/>
    <mergeCell ref="G54:G55"/>
    <mergeCell ref="C77:C78"/>
    <mergeCell ref="D77:D78"/>
    <mergeCell ref="A3:A5"/>
    <mergeCell ref="B3:B5"/>
    <mergeCell ref="C3:C5"/>
    <mergeCell ref="D3:D5"/>
    <mergeCell ref="H3:H5"/>
    <mergeCell ref="E3:E5"/>
    <mergeCell ref="G3:G5"/>
    <mergeCell ref="F3:F5"/>
    <mergeCell ref="G45:G46"/>
    <mergeCell ref="D9:D10"/>
    <mergeCell ref="E9:E10"/>
    <mergeCell ref="F9:F10"/>
    <mergeCell ref="G9:G10"/>
    <mergeCell ref="H9:H10"/>
    <mergeCell ref="A22:A23"/>
    <mergeCell ref="B22:B23"/>
    <mergeCell ref="C22:C23"/>
    <mergeCell ref="D22:D23"/>
    <mergeCell ref="E22:E23"/>
    <mergeCell ref="F22:F23"/>
    <mergeCell ref="G22:G23"/>
    <mergeCell ref="H22:H23"/>
    <mergeCell ref="H26:H27"/>
    <mergeCell ref="A24:A25"/>
    <mergeCell ref="C50:C51"/>
    <mergeCell ref="D50:D51"/>
    <mergeCell ref="G48:G49"/>
    <mergeCell ref="G50:G51"/>
    <mergeCell ref="G59:G60"/>
    <mergeCell ref="G30:G31"/>
    <mergeCell ref="C37:C38"/>
    <mergeCell ref="C26:C27"/>
    <mergeCell ref="D26:D27"/>
    <mergeCell ref="E26:E27"/>
    <mergeCell ref="F26:F27"/>
    <mergeCell ref="G26:G27"/>
    <mergeCell ref="G37:G38"/>
    <mergeCell ref="C33:C34"/>
    <mergeCell ref="D33:D34"/>
    <mergeCell ref="E33:E34"/>
    <mergeCell ref="F33:F34"/>
    <mergeCell ref="G33:G34"/>
    <mergeCell ref="C35:C36"/>
    <mergeCell ref="D35:D36"/>
    <mergeCell ref="E35:E36"/>
    <mergeCell ref="F35:F36"/>
    <mergeCell ref="G35:G36"/>
    <mergeCell ref="F24:F25"/>
    <mergeCell ref="G24:G25"/>
    <mergeCell ref="H24:H25"/>
    <mergeCell ref="F20:F21"/>
    <mergeCell ref="E20:E21"/>
    <mergeCell ref="G20:G21"/>
    <mergeCell ref="H20:H21"/>
    <mergeCell ref="A63:A64"/>
    <mergeCell ref="B63:B64"/>
    <mergeCell ref="G61:G62"/>
    <mergeCell ref="G63:G64"/>
    <mergeCell ref="C28:E29"/>
    <mergeCell ref="F28:F29"/>
    <mergeCell ref="G28:H29"/>
    <mergeCell ref="A43:A44"/>
    <mergeCell ref="B43:B44"/>
    <mergeCell ref="C43:E44"/>
    <mergeCell ref="F43:F44"/>
    <mergeCell ref="G43:H44"/>
    <mergeCell ref="G39:G40"/>
    <mergeCell ref="G41:G42"/>
    <mergeCell ref="D37:D38"/>
    <mergeCell ref="E37:E38"/>
    <mergeCell ref="F37:F38"/>
    <mergeCell ref="A90:A91"/>
    <mergeCell ref="B90:B91"/>
    <mergeCell ref="A99:A100"/>
    <mergeCell ref="B99:B100"/>
    <mergeCell ref="A92:A93"/>
    <mergeCell ref="B92:B93"/>
    <mergeCell ref="A95:A96"/>
    <mergeCell ref="A110:A111"/>
    <mergeCell ref="B110:B111"/>
    <mergeCell ref="A119:A120"/>
    <mergeCell ref="B119:B120"/>
    <mergeCell ref="A128:A129"/>
    <mergeCell ref="B128:B129"/>
    <mergeCell ref="B101:B102"/>
    <mergeCell ref="A104:A105"/>
    <mergeCell ref="B104:B105"/>
    <mergeCell ref="A108:A109"/>
    <mergeCell ref="B108:B109"/>
    <mergeCell ref="B126:B127"/>
    <mergeCell ref="A101:A102"/>
    <mergeCell ref="H238:H239"/>
    <mergeCell ref="A137:A138"/>
    <mergeCell ref="B137:B138"/>
    <mergeCell ref="A146:A147"/>
    <mergeCell ref="B146:B147"/>
    <mergeCell ref="A164:A165"/>
    <mergeCell ref="B164:B165"/>
    <mergeCell ref="A173:A174"/>
    <mergeCell ref="B173:B174"/>
    <mergeCell ref="A215:A216"/>
    <mergeCell ref="B215:B216"/>
    <mergeCell ref="G150:G151"/>
    <mergeCell ref="C153:C154"/>
    <mergeCell ref="D153:D154"/>
    <mergeCell ref="G177:G178"/>
    <mergeCell ref="C180:C181"/>
    <mergeCell ref="D180:D181"/>
    <mergeCell ref="C155:P156"/>
    <mergeCell ref="G157:G158"/>
    <mergeCell ref="C184:E185"/>
    <mergeCell ref="F184:F185"/>
    <mergeCell ref="G184:H185"/>
    <mergeCell ref="A148:A149"/>
    <mergeCell ref="B148:B149"/>
    <mergeCell ref="G88:G89"/>
    <mergeCell ref="G90:G91"/>
    <mergeCell ref="G97:G98"/>
    <mergeCell ref="G99:G100"/>
    <mergeCell ref="G108:G109"/>
    <mergeCell ref="G110:G111"/>
    <mergeCell ref="G117:G118"/>
    <mergeCell ref="G119:G120"/>
    <mergeCell ref="G126:G127"/>
    <mergeCell ref="G104:G105"/>
    <mergeCell ref="G95:G96"/>
    <mergeCell ref="G112:G113"/>
    <mergeCell ref="G128:G129"/>
    <mergeCell ref="G135:G136"/>
    <mergeCell ref="G137:G138"/>
    <mergeCell ref="G144:G145"/>
    <mergeCell ref="G146:G147"/>
    <mergeCell ref="G162:G163"/>
    <mergeCell ref="G164:G165"/>
    <mergeCell ref="G171:G172"/>
    <mergeCell ref="G166:G167"/>
    <mergeCell ref="G130:G131"/>
    <mergeCell ref="G148:H149"/>
    <mergeCell ref="C175:E176"/>
    <mergeCell ref="F175:F176"/>
    <mergeCell ref="G175:H176"/>
    <mergeCell ref="C160:C161"/>
    <mergeCell ref="D160:D161"/>
    <mergeCell ref="C169:C170"/>
    <mergeCell ref="G173:G174"/>
    <mergeCell ref="G180:G181"/>
    <mergeCell ref="A162:A163"/>
    <mergeCell ref="B162:B163"/>
    <mergeCell ref="A166:A167"/>
    <mergeCell ref="B166:B167"/>
    <mergeCell ref="A169:A170"/>
    <mergeCell ref="B169:B170"/>
    <mergeCell ref="A171:A172"/>
    <mergeCell ref="B171:B172"/>
    <mergeCell ref="A177:A178"/>
    <mergeCell ref="B177:B178"/>
    <mergeCell ref="A180:A181"/>
    <mergeCell ref="B180:B181"/>
  </mergeCells>
  <pageMargins left="0.15" right="0.15" top="0.25" bottom="0.23" header="0.19" footer="0.17"/>
  <pageSetup paperSize="9" scale="71" orientation="landscape" r:id="rId1"/>
  <rowBreaks count="8" manualBreakCount="8">
    <brk id="27" max="15" man="1"/>
    <brk id="50" max="15" man="1"/>
    <brk id="82" max="15" man="1"/>
    <brk id="102" max="16383" man="1"/>
    <brk id="183" max="15" man="1"/>
    <brk id="200" max="15" man="1"/>
    <brk id="218" max="15" man="1"/>
    <brk id="25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124"/>
  <sheetViews>
    <sheetView zoomScale="80" zoomScaleNormal="80" workbookViewId="0">
      <selection activeCell="I11" sqref="I11"/>
    </sheetView>
  </sheetViews>
  <sheetFormatPr defaultRowHeight="12.75" x14ac:dyDescent="0.2"/>
  <cols>
    <col min="1" max="1" width="4.85546875" style="1" customWidth="1"/>
    <col min="2" max="2" width="28.140625" style="1" customWidth="1"/>
    <col min="3" max="3" width="14.85546875" style="5" customWidth="1"/>
    <col min="4" max="4" width="12.5703125" style="5" customWidth="1"/>
    <col min="5" max="5" width="14.140625" style="5" customWidth="1"/>
    <col min="6" max="6" width="11" style="5" customWidth="1"/>
    <col min="7" max="7" width="27.28515625" style="67" customWidth="1"/>
    <col min="8" max="8" width="12" style="5" customWidth="1"/>
    <col min="9" max="9" width="10.42578125" style="5" customWidth="1"/>
    <col min="10" max="10" width="11.7109375" style="174" customWidth="1"/>
    <col min="11" max="11" width="11.42578125" style="174" customWidth="1"/>
    <col min="12" max="12" width="11" style="174" customWidth="1"/>
    <col min="13" max="13" width="12.28515625" style="174" customWidth="1"/>
    <col min="14" max="14" width="10.85546875" style="174" customWidth="1"/>
    <col min="15" max="15" width="12.85546875" style="174" customWidth="1"/>
    <col min="16" max="16" width="11.7109375" style="174" customWidth="1"/>
    <col min="17" max="17" width="11.28515625" style="174" customWidth="1"/>
    <col min="18" max="18" width="10.7109375" style="174" customWidth="1"/>
    <col min="19" max="19" width="10.85546875" style="174" customWidth="1"/>
    <col min="20" max="20" width="11.28515625" style="174" customWidth="1"/>
    <col min="21" max="21" width="11.7109375" style="174" customWidth="1"/>
    <col min="22" max="22" width="15.5703125" style="74" customWidth="1"/>
    <col min="23" max="16384" width="9.140625" style="1"/>
  </cols>
  <sheetData>
    <row r="1" spans="1:22" x14ac:dyDescent="0.2">
      <c r="I1" s="126"/>
      <c r="U1" s="261"/>
    </row>
    <row r="2" spans="1:22" s="5" customFormat="1" ht="23.25" customHeight="1" x14ac:dyDescent="0.2">
      <c r="A2" s="356" t="s">
        <v>229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s="20" customFormat="1" ht="26.25" customHeight="1" x14ac:dyDescent="0.2">
      <c r="A3" s="415" t="s">
        <v>0</v>
      </c>
      <c r="B3" s="415" t="s">
        <v>1</v>
      </c>
      <c r="C3" s="415" t="s">
        <v>2</v>
      </c>
      <c r="D3" s="415" t="s">
        <v>3</v>
      </c>
      <c r="E3" s="415" t="s">
        <v>51</v>
      </c>
      <c r="F3" s="415" t="s">
        <v>71</v>
      </c>
      <c r="G3" s="412" t="s">
        <v>56</v>
      </c>
      <c r="H3" s="412" t="s">
        <v>4</v>
      </c>
      <c r="I3" s="324" t="s">
        <v>5</v>
      </c>
      <c r="J3" s="243" t="s">
        <v>9</v>
      </c>
      <c r="K3" s="406" t="s">
        <v>6</v>
      </c>
      <c r="L3" s="243" t="s">
        <v>7</v>
      </c>
      <c r="M3" s="243" t="s">
        <v>8</v>
      </c>
      <c r="N3" s="243" t="s">
        <v>45</v>
      </c>
      <c r="O3" s="243" t="s">
        <v>11</v>
      </c>
      <c r="P3" s="243" t="s">
        <v>10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325" t="s">
        <v>17</v>
      </c>
    </row>
    <row r="4" spans="1:22" s="20" customFormat="1" ht="26.25" customHeight="1" x14ac:dyDescent="0.2">
      <c r="A4" s="417"/>
      <c r="B4" s="417"/>
      <c r="C4" s="417"/>
      <c r="D4" s="417"/>
      <c r="E4" s="417"/>
      <c r="F4" s="417"/>
      <c r="G4" s="414"/>
      <c r="H4" s="414"/>
      <c r="I4" s="324"/>
      <c r="J4" s="244"/>
      <c r="K4" s="408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325"/>
    </row>
    <row r="5" spans="1:22" s="30" customFormat="1" ht="25.5" x14ac:dyDescent="0.2">
      <c r="A5" s="21">
        <v>1</v>
      </c>
      <c r="B5" s="22" t="s">
        <v>52</v>
      </c>
      <c r="C5" s="157"/>
      <c r="D5" s="148"/>
      <c r="E5" s="148"/>
      <c r="F5" s="148"/>
      <c r="G5" s="164"/>
      <c r="H5" s="148"/>
      <c r="I5" s="134"/>
      <c r="J5" s="262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75"/>
    </row>
    <row r="6" spans="1:22" ht="33" customHeight="1" x14ac:dyDescent="0.2">
      <c r="A6" s="299">
        <v>1</v>
      </c>
      <c r="B6" s="301" t="s">
        <v>130</v>
      </c>
      <c r="C6" s="361" t="s">
        <v>83</v>
      </c>
      <c r="D6" s="361" t="s">
        <v>77</v>
      </c>
      <c r="E6" s="361"/>
      <c r="F6" s="361"/>
      <c r="G6" s="348" t="s">
        <v>131</v>
      </c>
      <c r="H6" s="361">
        <v>50</v>
      </c>
      <c r="I6" s="144" t="s">
        <v>18</v>
      </c>
      <c r="J6" s="178" t="s">
        <v>180</v>
      </c>
      <c r="K6" s="178">
        <f>'[1]Costing Sept ''21'!$P$5</f>
        <v>24.308057753596415</v>
      </c>
      <c r="L6" s="178">
        <f>'[1]Costing Sept ''21'!$P$5</f>
        <v>24.308057753596415</v>
      </c>
      <c r="M6" s="178">
        <f>'[1]Costing Sept ''21'!$P$5</f>
        <v>24.308057753596415</v>
      </c>
      <c r="N6" s="178" t="s">
        <v>180</v>
      </c>
      <c r="O6" s="178" t="s">
        <v>180</v>
      </c>
      <c r="P6" s="178" t="s">
        <v>180</v>
      </c>
      <c r="Q6" s="178" t="s">
        <v>180</v>
      </c>
      <c r="R6" s="178" t="s">
        <v>180</v>
      </c>
      <c r="S6" s="178" t="s">
        <v>180</v>
      </c>
      <c r="T6" s="178" t="s">
        <v>180</v>
      </c>
      <c r="U6" s="178" t="s">
        <v>180</v>
      </c>
      <c r="V6" s="76" t="s">
        <v>85</v>
      </c>
    </row>
    <row r="7" spans="1:22" ht="56.25" customHeight="1" x14ac:dyDescent="0.2">
      <c r="A7" s="300"/>
      <c r="B7" s="302"/>
      <c r="C7" s="362"/>
      <c r="D7" s="362"/>
      <c r="E7" s="362"/>
      <c r="F7" s="362"/>
      <c r="G7" s="349"/>
      <c r="H7" s="362"/>
      <c r="I7" s="144" t="s">
        <v>19</v>
      </c>
      <c r="J7" s="178" t="s">
        <v>180</v>
      </c>
      <c r="K7" s="178" t="s">
        <v>180</v>
      </c>
      <c r="L7" s="178" t="s">
        <v>180</v>
      </c>
      <c r="M7" s="178" t="s">
        <v>180</v>
      </c>
      <c r="N7" s="178" t="s">
        <v>180</v>
      </c>
      <c r="O7" s="178" t="s">
        <v>180</v>
      </c>
      <c r="P7" s="178" t="s">
        <v>180</v>
      </c>
      <c r="Q7" s="178" t="s">
        <v>180</v>
      </c>
      <c r="R7" s="178" t="s">
        <v>180</v>
      </c>
      <c r="S7" s="178" t="s">
        <v>180</v>
      </c>
      <c r="T7" s="178" t="s">
        <v>180</v>
      </c>
      <c r="U7" s="178" t="s">
        <v>180</v>
      </c>
      <c r="V7" s="80" t="s">
        <v>86</v>
      </c>
    </row>
    <row r="8" spans="1:22" ht="33" customHeight="1" x14ac:dyDescent="0.2">
      <c r="A8" s="299">
        <v>1</v>
      </c>
      <c r="B8" s="301" t="s">
        <v>132</v>
      </c>
      <c r="C8" s="361" t="s">
        <v>83</v>
      </c>
      <c r="D8" s="361" t="s">
        <v>77</v>
      </c>
      <c r="E8" s="361"/>
      <c r="F8" s="361"/>
      <c r="G8" s="348" t="s">
        <v>133</v>
      </c>
      <c r="H8" s="361">
        <v>50</v>
      </c>
      <c r="I8" s="144" t="s">
        <v>18</v>
      </c>
      <c r="J8" s="178" t="s">
        <v>180</v>
      </c>
      <c r="K8" s="178">
        <f>'[1]Costing Sept ''21'!$P$6</f>
        <v>20.378559695684213</v>
      </c>
      <c r="L8" s="178">
        <f>'[1]Costing Sept ''21'!$P$6</f>
        <v>20.378559695684213</v>
      </c>
      <c r="M8" s="178">
        <f>'[1]Costing Sept ''21'!$P$6</f>
        <v>20.378559695684213</v>
      </c>
      <c r="N8" s="178" t="s">
        <v>180</v>
      </c>
      <c r="O8" s="178" t="s">
        <v>180</v>
      </c>
      <c r="P8" s="178" t="s">
        <v>180</v>
      </c>
      <c r="Q8" s="178" t="s">
        <v>180</v>
      </c>
      <c r="R8" s="178" t="s">
        <v>180</v>
      </c>
      <c r="S8" s="178" t="s">
        <v>180</v>
      </c>
      <c r="T8" s="178" t="s">
        <v>180</v>
      </c>
      <c r="U8" s="178" t="s">
        <v>180</v>
      </c>
      <c r="V8" s="76" t="s">
        <v>85</v>
      </c>
    </row>
    <row r="9" spans="1:22" ht="54.75" customHeight="1" x14ac:dyDescent="0.2">
      <c r="A9" s="300"/>
      <c r="B9" s="302"/>
      <c r="C9" s="362"/>
      <c r="D9" s="362"/>
      <c r="E9" s="362"/>
      <c r="F9" s="362"/>
      <c r="G9" s="349"/>
      <c r="H9" s="362"/>
      <c r="I9" s="144" t="s">
        <v>19</v>
      </c>
      <c r="J9" s="178" t="s">
        <v>180</v>
      </c>
      <c r="K9" s="178" t="s">
        <v>180</v>
      </c>
      <c r="L9" s="178" t="s">
        <v>180</v>
      </c>
      <c r="M9" s="178" t="s">
        <v>180</v>
      </c>
      <c r="N9" s="178" t="s">
        <v>180</v>
      </c>
      <c r="O9" s="178" t="s">
        <v>180</v>
      </c>
      <c r="P9" s="178" t="s">
        <v>180</v>
      </c>
      <c r="Q9" s="178" t="s">
        <v>180</v>
      </c>
      <c r="R9" s="178" t="s">
        <v>180</v>
      </c>
      <c r="S9" s="178" t="s">
        <v>180</v>
      </c>
      <c r="T9" s="178" t="s">
        <v>180</v>
      </c>
      <c r="U9" s="178" t="s">
        <v>180</v>
      </c>
      <c r="V9" s="80" t="s">
        <v>86</v>
      </c>
    </row>
    <row r="10" spans="1:22" s="30" customFormat="1" ht="25.5" x14ac:dyDescent="0.2">
      <c r="A10" s="21">
        <v>2</v>
      </c>
      <c r="B10" s="22" t="s">
        <v>53</v>
      </c>
      <c r="C10" s="157"/>
      <c r="D10" s="148"/>
      <c r="E10" s="148"/>
      <c r="F10" s="148"/>
      <c r="G10" s="164"/>
      <c r="H10" s="148"/>
      <c r="I10" s="134"/>
      <c r="J10" s="262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75"/>
    </row>
    <row r="11" spans="1:22" ht="33" customHeight="1" x14ac:dyDescent="0.2">
      <c r="A11" s="299">
        <v>1</v>
      </c>
      <c r="B11" s="301" t="s">
        <v>130</v>
      </c>
      <c r="C11" s="361" t="s">
        <v>83</v>
      </c>
      <c r="D11" s="361" t="s">
        <v>77</v>
      </c>
      <c r="E11" s="361"/>
      <c r="F11" s="361"/>
      <c r="G11" s="348" t="s">
        <v>134</v>
      </c>
      <c r="H11" s="361">
        <v>50</v>
      </c>
      <c r="I11" s="144" t="s">
        <v>18</v>
      </c>
      <c r="J11" s="178" t="s">
        <v>180</v>
      </c>
      <c r="K11" s="178">
        <f>'[1]Costing Sept ''21'!$P$7</f>
        <v>19.314250483260757</v>
      </c>
      <c r="L11" s="178">
        <f>'[1]Costing Sept ''21'!$P$7</f>
        <v>19.314250483260757</v>
      </c>
      <c r="M11" s="178">
        <f>'[1]Costing Sept ''21'!$P$7</f>
        <v>19.314250483260757</v>
      </c>
      <c r="N11" s="178" t="s">
        <v>180</v>
      </c>
      <c r="O11" s="178" t="s">
        <v>180</v>
      </c>
      <c r="P11" s="178" t="s">
        <v>180</v>
      </c>
      <c r="Q11" s="178" t="s">
        <v>180</v>
      </c>
      <c r="R11" s="178" t="s">
        <v>180</v>
      </c>
      <c r="S11" s="178" t="s">
        <v>180</v>
      </c>
      <c r="T11" s="178" t="s">
        <v>180</v>
      </c>
      <c r="U11" s="178" t="s">
        <v>180</v>
      </c>
      <c r="V11" s="76" t="s">
        <v>85</v>
      </c>
    </row>
    <row r="12" spans="1:22" ht="56.25" customHeight="1" x14ac:dyDescent="0.2">
      <c r="A12" s="300"/>
      <c r="B12" s="302"/>
      <c r="C12" s="362"/>
      <c r="D12" s="362"/>
      <c r="E12" s="362"/>
      <c r="F12" s="362"/>
      <c r="G12" s="349"/>
      <c r="H12" s="362"/>
      <c r="I12" s="144" t="s">
        <v>19</v>
      </c>
      <c r="J12" s="178" t="s">
        <v>180</v>
      </c>
      <c r="K12" s="178" t="s">
        <v>180</v>
      </c>
      <c r="L12" s="178" t="s">
        <v>180</v>
      </c>
      <c r="M12" s="178" t="s">
        <v>180</v>
      </c>
      <c r="N12" s="178" t="s">
        <v>180</v>
      </c>
      <c r="O12" s="178" t="s">
        <v>180</v>
      </c>
      <c r="P12" s="178" t="s">
        <v>180</v>
      </c>
      <c r="Q12" s="178" t="s">
        <v>180</v>
      </c>
      <c r="R12" s="178" t="s">
        <v>180</v>
      </c>
      <c r="S12" s="178" t="s">
        <v>180</v>
      </c>
      <c r="T12" s="178" t="s">
        <v>180</v>
      </c>
      <c r="U12" s="178" t="s">
        <v>180</v>
      </c>
      <c r="V12" s="80" t="s">
        <v>86</v>
      </c>
    </row>
    <row r="13" spans="1:22" ht="33" customHeight="1" x14ac:dyDescent="0.2">
      <c r="A13" s="299">
        <v>1</v>
      </c>
      <c r="B13" s="301" t="s">
        <v>132</v>
      </c>
      <c r="C13" s="361" t="s">
        <v>83</v>
      </c>
      <c r="D13" s="361" t="s">
        <v>77</v>
      </c>
      <c r="E13" s="361"/>
      <c r="F13" s="361"/>
      <c r="G13" s="348" t="s">
        <v>135</v>
      </c>
      <c r="H13" s="361">
        <v>50</v>
      </c>
      <c r="I13" s="144" t="s">
        <v>18</v>
      </c>
      <c r="J13" s="178" t="s">
        <v>180</v>
      </c>
      <c r="K13" s="178">
        <f>'[1]Costing Sept ''21'!$P$8</f>
        <v>13.843524606350163</v>
      </c>
      <c r="L13" s="178">
        <f>'[1]Costing Sept ''21'!$P$8</f>
        <v>13.843524606350163</v>
      </c>
      <c r="M13" s="178">
        <f>'[1]Costing Sept ''21'!$P$8</f>
        <v>13.843524606350163</v>
      </c>
      <c r="N13" s="178" t="s">
        <v>180</v>
      </c>
      <c r="O13" s="178" t="s">
        <v>180</v>
      </c>
      <c r="P13" s="178" t="s">
        <v>180</v>
      </c>
      <c r="Q13" s="178" t="s">
        <v>180</v>
      </c>
      <c r="R13" s="178" t="s">
        <v>180</v>
      </c>
      <c r="S13" s="178" t="s">
        <v>180</v>
      </c>
      <c r="T13" s="178" t="s">
        <v>180</v>
      </c>
      <c r="U13" s="178" t="s">
        <v>180</v>
      </c>
      <c r="V13" s="76" t="s">
        <v>85</v>
      </c>
    </row>
    <row r="14" spans="1:22" ht="56.25" customHeight="1" x14ac:dyDescent="0.2">
      <c r="A14" s="300"/>
      <c r="B14" s="302"/>
      <c r="C14" s="362"/>
      <c r="D14" s="362"/>
      <c r="E14" s="362"/>
      <c r="F14" s="362"/>
      <c r="G14" s="349"/>
      <c r="H14" s="362"/>
      <c r="I14" s="144" t="s">
        <v>19</v>
      </c>
      <c r="J14" s="178" t="s">
        <v>180</v>
      </c>
      <c r="K14" s="178" t="s">
        <v>180</v>
      </c>
      <c r="L14" s="178" t="s">
        <v>180</v>
      </c>
      <c r="M14" s="178" t="s">
        <v>180</v>
      </c>
      <c r="N14" s="178" t="s">
        <v>180</v>
      </c>
      <c r="O14" s="178" t="s">
        <v>180</v>
      </c>
      <c r="P14" s="178" t="s">
        <v>180</v>
      </c>
      <c r="Q14" s="178" t="s">
        <v>180</v>
      </c>
      <c r="R14" s="178" t="s">
        <v>180</v>
      </c>
      <c r="S14" s="178" t="s">
        <v>180</v>
      </c>
      <c r="T14" s="178" t="s">
        <v>180</v>
      </c>
      <c r="U14" s="178" t="s">
        <v>180</v>
      </c>
      <c r="V14" s="80" t="s">
        <v>86</v>
      </c>
    </row>
    <row r="15" spans="1:22" s="30" customFormat="1" ht="35.25" customHeight="1" x14ac:dyDescent="0.2">
      <c r="A15" s="21">
        <v>3</v>
      </c>
      <c r="B15" s="22" t="s">
        <v>54</v>
      </c>
      <c r="C15" s="157"/>
      <c r="D15" s="148"/>
      <c r="E15" s="148"/>
      <c r="F15" s="148"/>
      <c r="G15" s="164"/>
      <c r="H15" s="148"/>
      <c r="I15" s="134"/>
      <c r="J15" s="262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75"/>
    </row>
    <row r="16" spans="1:22" ht="26.25" customHeight="1" x14ac:dyDescent="0.2">
      <c r="A16" s="299">
        <v>1</v>
      </c>
      <c r="B16" s="301" t="s">
        <v>130</v>
      </c>
      <c r="C16" s="291" t="s">
        <v>83</v>
      </c>
      <c r="D16" s="291" t="s">
        <v>77</v>
      </c>
      <c r="E16" s="285"/>
      <c r="F16" s="317" t="s">
        <v>84</v>
      </c>
      <c r="G16" s="404" t="s">
        <v>186</v>
      </c>
      <c r="H16" s="146">
        <v>50</v>
      </c>
      <c r="I16" s="11" t="s">
        <v>18</v>
      </c>
      <c r="J16" s="182" t="s">
        <v>180</v>
      </c>
      <c r="K16" s="182">
        <f>'[1]Costing Sept ''21'!$P$16</f>
        <v>28.986413291446151</v>
      </c>
      <c r="L16" s="182">
        <f>'[1]Costing Sept ''21'!$P$16</f>
        <v>28.986413291446151</v>
      </c>
      <c r="M16" s="182">
        <f>'[1]Costing Sept ''21'!$P$16</f>
        <v>28.986413291446151</v>
      </c>
      <c r="N16" s="182" t="s">
        <v>180</v>
      </c>
      <c r="O16" s="182" t="s">
        <v>180</v>
      </c>
      <c r="P16" s="182" t="s">
        <v>180</v>
      </c>
      <c r="Q16" s="182" t="s">
        <v>180</v>
      </c>
      <c r="R16" s="182" t="s">
        <v>180</v>
      </c>
      <c r="S16" s="182" t="s">
        <v>180</v>
      </c>
      <c r="T16" s="182" t="s">
        <v>180</v>
      </c>
      <c r="U16" s="182" t="s">
        <v>180</v>
      </c>
      <c r="V16" s="76" t="s">
        <v>85</v>
      </c>
    </row>
    <row r="17" spans="1:22" ht="66.75" customHeight="1" x14ac:dyDescent="0.2">
      <c r="A17" s="300"/>
      <c r="B17" s="302"/>
      <c r="C17" s="291"/>
      <c r="D17" s="291"/>
      <c r="E17" s="286"/>
      <c r="F17" s="318"/>
      <c r="G17" s="405"/>
      <c r="H17" s="147">
        <v>50</v>
      </c>
      <c r="I17" s="135" t="s">
        <v>19</v>
      </c>
      <c r="J17" s="182" t="s">
        <v>180</v>
      </c>
      <c r="K17" s="182" t="s">
        <v>180</v>
      </c>
      <c r="L17" s="182" t="s">
        <v>180</v>
      </c>
      <c r="M17" s="182" t="s">
        <v>180</v>
      </c>
      <c r="N17" s="182" t="s">
        <v>180</v>
      </c>
      <c r="O17" s="182" t="s">
        <v>180</v>
      </c>
      <c r="P17" s="182" t="s">
        <v>180</v>
      </c>
      <c r="Q17" s="182" t="s">
        <v>180</v>
      </c>
      <c r="R17" s="182" t="s">
        <v>180</v>
      </c>
      <c r="S17" s="182" t="s">
        <v>180</v>
      </c>
      <c r="T17" s="182" t="s">
        <v>180</v>
      </c>
      <c r="U17" s="182" t="s">
        <v>180</v>
      </c>
      <c r="V17" s="80" t="s">
        <v>86</v>
      </c>
    </row>
    <row r="18" spans="1:22" ht="26.25" customHeight="1" x14ac:dyDescent="0.2">
      <c r="A18" s="299">
        <v>1</v>
      </c>
      <c r="B18" s="301" t="s">
        <v>132</v>
      </c>
      <c r="C18" s="291" t="s">
        <v>83</v>
      </c>
      <c r="D18" s="291" t="s">
        <v>77</v>
      </c>
      <c r="E18" s="285"/>
      <c r="F18" s="317" t="s">
        <v>84</v>
      </c>
      <c r="G18" s="338" t="s">
        <v>187</v>
      </c>
      <c r="H18" s="146">
        <v>50</v>
      </c>
      <c r="I18" s="11" t="s">
        <v>18</v>
      </c>
      <c r="J18" s="182" t="s">
        <v>180</v>
      </c>
      <c r="K18" s="182">
        <f>'[1]Costing Sept ''21'!$P$17</f>
        <v>24.616835643789482</v>
      </c>
      <c r="L18" s="182">
        <f>'[1]Costing Sept ''21'!$P$17</f>
        <v>24.616835643789482</v>
      </c>
      <c r="M18" s="182">
        <f>'[1]Costing Sept ''21'!$P$17</f>
        <v>24.616835643789482</v>
      </c>
      <c r="N18" s="182" t="s">
        <v>180</v>
      </c>
      <c r="O18" s="182" t="s">
        <v>180</v>
      </c>
      <c r="P18" s="182" t="s">
        <v>180</v>
      </c>
      <c r="Q18" s="182" t="s">
        <v>180</v>
      </c>
      <c r="R18" s="182" t="s">
        <v>180</v>
      </c>
      <c r="S18" s="182" t="s">
        <v>180</v>
      </c>
      <c r="T18" s="182" t="s">
        <v>180</v>
      </c>
      <c r="U18" s="182" t="s">
        <v>180</v>
      </c>
      <c r="V18" s="76" t="s">
        <v>85</v>
      </c>
    </row>
    <row r="19" spans="1:22" ht="63.75" customHeight="1" x14ac:dyDescent="0.2">
      <c r="A19" s="300"/>
      <c r="B19" s="302"/>
      <c r="C19" s="291"/>
      <c r="D19" s="291"/>
      <c r="E19" s="286"/>
      <c r="F19" s="318"/>
      <c r="G19" s="339"/>
      <c r="H19" s="147">
        <v>50</v>
      </c>
      <c r="I19" s="135" t="s">
        <v>19</v>
      </c>
      <c r="J19" s="182" t="s">
        <v>180</v>
      </c>
      <c r="K19" s="182" t="s">
        <v>180</v>
      </c>
      <c r="L19" s="182" t="s">
        <v>180</v>
      </c>
      <c r="M19" s="182" t="s">
        <v>180</v>
      </c>
      <c r="N19" s="182" t="s">
        <v>180</v>
      </c>
      <c r="O19" s="182" t="s">
        <v>180</v>
      </c>
      <c r="P19" s="182" t="s">
        <v>180</v>
      </c>
      <c r="Q19" s="182" t="s">
        <v>180</v>
      </c>
      <c r="R19" s="182" t="s">
        <v>180</v>
      </c>
      <c r="S19" s="182" t="s">
        <v>180</v>
      </c>
      <c r="T19" s="182" t="s">
        <v>180</v>
      </c>
      <c r="U19" s="182" t="s">
        <v>180</v>
      </c>
      <c r="V19" s="80" t="s">
        <v>86</v>
      </c>
    </row>
    <row r="20" spans="1:22" ht="26.25" customHeight="1" x14ac:dyDescent="0.2">
      <c r="A20" s="299">
        <v>1</v>
      </c>
      <c r="B20" s="301" t="s">
        <v>166</v>
      </c>
      <c r="C20" s="291" t="s">
        <v>83</v>
      </c>
      <c r="D20" s="291" t="s">
        <v>77</v>
      </c>
      <c r="E20" s="285"/>
      <c r="F20" s="317" t="s">
        <v>84</v>
      </c>
      <c r="G20" s="338" t="s">
        <v>188</v>
      </c>
      <c r="H20" s="146">
        <v>50</v>
      </c>
      <c r="I20" s="11" t="s">
        <v>18</v>
      </c>
      <c r="J20" s="182" t="s">
        <v>180</v>
      </c>
      <c r="K20" s="182">
        <f>'[1]Costing Sept ''21'!$P$18</f>
        <v>21.754412894511628</v>
      </c>
      <c r="L20" s="182">
        <f>'[1]Costing Sept ''21'!$P$18</f>
        <v>21.754412894511628</v>
      </c>
      <c r="M20" s="182">
        <f>'[1]Costing Sept ''21'!$P$18</f>
        <v>21.754412894511628</v>
      </c>
      <c r="N20" s="182" t="s">
        <v>180</v>
      </c>
      <c r="O20" s="182" t="s">
        <v>180</v>
      </c>
      <c r="P20" s="182" t="s">
        <v>180</v>
      </c>
      <c r="Q20" s="182" t="s">
        <v>180</v>
      </c>
      <c r="R20" s="182" t="s">
        <v>180</v>
      </c>
      <c r="S20" s="182" t="s">
        <v>180</v>
      </c>
      <c r="T20" s="182" t="s">
        <v>180</v>
      </c>
      <c r="U20" s="182" t="s">
        <v>180</v>
      </c>
      <c r="V20" s="76" t="s">
        <v>85</v>
      </c>
    </row>
    <row r="21" spans="1:22" ht="63.75" customHeight="1" x14ac:dyDescent="0.2">
      <c r="A21" s="300"/>
      <c r="B21" s="302"/>
      <c r="C21" s="291"/>
      <c r="D21" s="291"/>
      <c r="E21" s="286"/>
      <c r="F21" s="318"/>
      <c r="G21" s="339"/>
      <c r="H21" s="147">
        <v>50</v>
      </c>
      <c r="I21" s="135" t="s">
        <v>19</v>
      </c>
      <c r="J21" s="182" t="s">
        <v>180</v>
      </c>
      <c r="K21" s="182" t="s">
        <v>180</v>
      </c>
      <c r="L21" s="182" t="s">
        <v>180</v>
      </c>
      <c r="M21" s="182" t="s">
        <v>180</v>
      </c>
      <c r="N21" s="182" t="s">
        <v>180</v>
      </c>
      <c r="O21" s="182" t="s">
        <v>180</v>
      </c>
      <c r="P21" s="182" t="s">
        <v>180</v>
      </c>
      <c r="Q21" s="182" t="s">
        <v>180</v>
      </c>
      <c r="R21" s="182" t="s">
        <v>180</v>
      </c>
      <c r="S21" s="182" t="s">
        <v>180</v>
      </c>
      <c r="T21" s="182" t="s">
        <v>180</v>
      </c>
      <c r="U21" s="182" t="s">
        <v>180</v>
      </c>
      <c r="V21" s="80" t="s">
        <v>86</v>
      </c>
    </row>
    <row r="22" spans="1:22" s="30" customFormat="1" ht="18" customHeight="1" x14ac:dyDescent="0.2">
      <c r="A22" s="31">
        <v>4</v>
      </c>
      <c r="B22" s="22" t="s">
        <v>55</v>
      </c>
      <c r="C22" s="157"/>
      <c r="D22" s="148"/>
      <c r="E22" s="148"/>
      <c r="F22" s="148"/>
      <c r="G22" s="164"/>
      <c r="H22" s="148"/>
      <c r="I22" s="134"/>
      <c r="J22" s="262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75"/>
    </row>
    <row r="23" spans="1:22" ht="41.25" customHeight="1" x14ac:dyDescent="0.2">
      <c r="A23" s="299">
        <v>1</v>
      </c>
      <c r="B23" s="301" t="s">
        <v>130</v>
      </c>
      <c r="C23" s="361" t="s">
        <v>83</v>
      </c>
      <c r="D23" s="361" t="s">
        <v>77</v>
      </c>
      <c r="E23" s="361"/>
      <c r="F23" s="361"/>
      <c r="G23" s="348" t="s">
        <v>137</v>
      </c>
      <c r="H23" s="361">
        <v>50</v>
      </c>
      <c r="I23" s="144" t="s">
        <v>18</v>
      </c>
      <c r="J23" s="178" t="s">
        <v>180</v>
      </c>
      <c r="K23" s="178">
        <f>'[1]Costing Sept ''21'!$P$9</f>
        <v>79.672375690607723</v>
      </c>
      <c r="L23" s="178">
        <f>'[1]Costing Sept ''21'!$P$9</f>
        <v>79.672375690607723</v>
      </c>
      <c r="M23" s="178">
        <f>'[1]Costing Sept ''21'!$P$9</f>
        <v>79.672375690607723</v>
      </c>
      <c r="N23" s="178" t="s">
        <v>180</v>
      </c>
      <c r="O23" s="178" t="s">
        <v>180</v>
      </c>
      <c r="P23" s="178" t="s">
        <v>180</v>
      </c>
      <c r="Q23" s="178" t="s">
        <v>180</v>
      </c>
      <c r="R23" s="178" t="s">
        <v>180</v>
      </c>
      <c r="S23" s="178" t="s">
        <v>180</v>
      </c>
      <c r="T23" s="178" t="s">
        <v>180</v>
      </c>
      <c r="U23" s="178" t="s">
        <v>180</v>
      </c>
      <c r="V23" s="76" t="s">
        <v>85</v>
      </c>
    </row>
    <row r="24" spans="1:22" ht="57.75" customHeight="1" x14ac:dyDescent="0.2">
      <c r="A24" s="300"/>
      <c r="B24" s="302"/>
      <c r="C24" s="362"/>
      <c r="D24" s="362"/>
      <c r="E24" s="362"/>
      <c r="F24" s="362"/>
      <c r="G24" s="349"/>
      <c r="H24" s="362"/>
      <c r="I24" s="144" t="s">
        <v>19</v>
      </c>
      <c r="J24" s="178" t="s">
        <v>180</v>
      </c>
      <c r="K24" s="178" t="s">
        <v>180</v>
      </c>
      <c r="L24" s="178" t="s">
        <v>180</v>
      </c>
      <c r="M24" s="178" t="s">
        <v>180</v>
      </c>
      <c r="N24" s="178" t="s">
        <v>180</v>
      </c>
      <c r="O24" s="178" t="s">
        <v>180</v>
      </c>
      <c r="P24" s="178" t="s">
        <v>180</v>
      </c>
      <c r="Q24" s="178" t="s">
        <v>180</v>
      </c>
      <c r="R24" s="178" t="s">
        <v>180</v>
      </c>
      <c r="S24" s="178" t="s">
        <v>180</v>
      </c>
      <c r="T24" s="178" t="s">
        <v>180</v>
      </c>
      <c r="U24" s="178" t="s">
        <v>180</v>
      </c>
      <c r="V24" s="80" t="s">
        <v>86</v>
      </c>
    </row>
    <row r="25" spans="1:22" ht="33" customHeight="1" x14ac:dyDescent="0.2">
      <c r="A25" s="299">
        <v>1</v>
      </c>
      <c r="B25" s="301" t="s">
        <v>132</v>
      </c>
      <c r="C25" s="361" t="s">
        <v>83</v>
      </c>
      <c r="D25" s="361" t="s">
        <v>77</v>
      </c>
      <c r="E25" s="361"/>
      <c r="F25" s="361"/>
      <c r="G25" s="348" t="s">
        <v>136</v>
      </c>
      <c r="H25" s="361">
        <v>50</v>
      </c>
      <c r="I25" s="144" t="s">
        <v>18</v>
      </c>
      <c r="J25" s="178" t="s">
        <v>180</v>
      </c>
      <c r="K25" s="178">
        <f>'[1]Costing Sept ''21'!$P$10</f>
        <v>61.548666666666684</v>
      </c>
      <c r="L25" s="178">
        <f>'[1]Costing Sept ''21'!$P$10</f>
        <v>61.548666666666684</v>
      </c>
      <c r="M25" s="178">
        <f>'[1]Costing Sept ''21'!$P$10</f>
        <v>61.548666666666684</v>
      </c>
      <c r="N25" s="178" t="s">
        <v>180</v>
      </c>
      <c r="O25" s="178" t="s">
        <v>180</v>
      </c>
      <c r="P25" s="178" t="s">
        <v>180</v>
      </c>
      <c r="Q25" s="178" t="s">
        <v>180</v>
      </c>
      <c r="R25" s="178" t="s">
        <v>180</v>
      </c>
      <c r="S25" s="178" t="s">
        <v>180</v>
      </c>
      <c r="T25" s="178" t="s">
        <v>180</v>
      </c>
      <c r="U25" s="178" t="s">
        <v>180</v>
      </c>
      <c r="V25" s="76" t="s">
        <v>85</v>
      </c>
    </row>
    <row r="26" spans="1:22" ht="70.5" customHeight="1" x14ac:dyDescent="0.2">
      <c r="A26" s="300"/>
      <c r="B26" s="302"/>
      <c r="C26" s="362"/>
      <c r="D26" s="362"/>
      <c r="E26" s="362"/>
      <c r="F26" s="362"/>
      <c r="G26" s="349"/>
      <c r="H26" s="362"/>
      <c r="I26" s="144" t="s">
        <v>19</v>
      </c>
      <c r="J26" s="178" t="s">
        <v>180</v>
      </c>
      <c r="K26" s="178" t="s">
        <v>180</v>
      </c>
      <c r="L26" s="178" t="s">
        <v>180</v>
      </c>
      <c r="M26" s="178" t="s">
        <v>180</v>
      </c>
      <c r="N26" s="178" t="s">
        <v>180</v>
      </c>
      <c r="O26" s="178" t="s">
        <v>180</v>
      </c>
      <c r="P26" s="178" t="s">
        <v>180</v>
      </c>
      <c r="Q26" s="178" t="s">
        <v>180</v>
      </c>
      <c r="R26" s="178" t="s">
        <v>180</v>
      </c>
      <c r="S26" s="178" t="s">
        <v>180</v>
      </c>
      <c r="T26" s="178" t="s">
        <v>180</v>
      </c>
      <c r="U26" s="178" t="s">
        <v>180</v>
      </c>
      <c r="V26" s="80" t="s">
        <v>86</v>
      </c>
    </row>
    <row r="27" spans="1:22" s="30" customFormat="1" ht="30" customHeight="1" x14ac:dyDescent="0.2">
      <c r="A27" s="21">
        <v>5</v>
      </c>
      <c r="B27" s="22" t="s">
        <v>57</v>
      </c>
      <c r="C27" s="157"/>
      <c r="D27" s="148"/>
      <c r="E27" s="148"/>
      <c r="F27" s="148"/>
      <c r="G27" s="164"/>
      <c r="H27" s="148"/>
      <c r="I27" s="134"/>
      <c r="J27" s="262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75"/>
    </row>
    <row r="28" spans="1:22" ht="33" customHeight="1" x14ac:dyDescent="0.2">
      <c r="A28" s="299">
        <v>1</v>
      </c>
      <c r="B28" s="301" t="s">
        <v>181</v>
      </c>
      <c r="C28" s="361" t="s">
        <v>83</v>
      </c>
      <c r="D28" s="361" t="s">
        <v>77</v>
      </c>
      <c r="E28" s="361"/>
      <c r="F28" s="361"/>
      <c r="G28" s="376" t="s">
        <v>138</v>
      </c>
      <c r="H28" s="361">
        <v>50</v>
      </c>
      <c r="I28" s="144" t="s">
        <v>18</v>
      </c>
      <c r="J28" s="178" t="s">
        <v>180</v>
      </c>
      <c r="K28" s="178">
        <f>'[1]Costing Sept ''21'!$P$11</f>
        <v>24.640856100000004</v>
      </c>
      <c r="L28" s="178">
        <f>'[1]Costing Sept ''21'!$P$11</f>
        <v>24.640856100000004</v>
      </c>
      <c r="M28" s="178">
        <f>'[1]Costing Sept ''21'!$P$11</f>
        <v>24.640856100000004</v>
      </c>
      <c r="N28" s="178" t="s">
        <v>180</v>
      </c>
      <c r="O28" s="178" t="s">
        <v>180</v>
      </c>
      <c r="P28" s="178" t="s">
        <v>180</v>
      </c>
      <c r="Q28" s="178" t="s">
        <v>180</v>
      </c>
      <c r="R28" s="178" t="s">
        <v>180</v>
      </c>
      <c r="S28" s="178" t="s">
        <v>180</v>
      </c>
      <c r="T28" s="178" t="s">
        <v>180</v>
      </c>
      <c r="U28" s="178" t="s">
        <v>180</v>
      </c>
      <c r="V28" s="76" t="s">
        <v>85</v>
      </c>
    </row>
    <row r="29" spans="1:22" ht="56.25" customHeight="1" x14ac:dyDescent="0.2">
      <c r="A29" s="300"/>
      <c r="B29" s="302"/>
      <c r="C29" s="362"/>
      <c r="D29" s="362"/>
      <c r="E29" s="362"/>
      <c r="F29" s="362"/>
      <c r="G29" s="377"/>
      <c r="H29" s="362"/>
      <c r="I29" s="144" t="s">
        <v>19</v>
      </c>
      <c r="J29" s="178" t="s">
        <v>180</v>
      </c>
      <c r="K29" s="178" t="s">
        <v>180</v>
      </c>
      <c r="L29" s="178" t="s">
        <v>180</v>
      </c>
      <c r="M29" s="178" t="s">
        <v>180</v>
      </c>
      <c r="N29" s="178" t="s">
        <v>180</v>
      </c>
      <c r="O29" s="178" t="s">
        <v>180</v>
      </c>
      <c r="P29" s="178" t="s">
        <v>180</v>
      </c>
      <c r="Q29" s="178" t="s">
        <v>180</v>
      </c>
      <c r="R29" s="178" t="s">
        <v>180</v>
      </c>
      <c r="S29" s="178" t="s">
        <v>180</v>
      </c>
      <c r="T29" s="178" t="s">
        <v>180</v>
      </c>
      <c r="U29" s="178" t="s">
        <v>180</v>
      </c>
      <c r="V29" s="80" t="s">
        <v>86</v>
      </c>
    </row>
    <row r="30" spans="1:22" s="30" customFormat="1" ht="21" customHeight="1" x14ac:dyDescent="0.2">
      <c r="A30" s="21">
        <v>6</v>
      </c>
      <c r="B30" s="22" t="s">
        <v>58</v>
      </c>
      <c r="C30" s="157"/>
      <c r="D30" s="148"/>
      <c r="E30" s="148"/>
      <c r="F30" s="148"/>
      <c r="G30" s="164"/>
      <c r="H30" s="148"/>
      <c r="I30" s="134"/>
      <c r="J30" s="262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75"/>
    </row>
    <row r="31" spans="1:22" ht="33" customHeight="1" x14ac:dyDescent="0.2">
      <c r="A31" s="299">
        <v>1</v>
      </c>
      <c r="B31" s="301" t="s">
        <v>181</v>
      </c>
      <c r="C31" s="361" t="s">
        <v>83</v>
      </c>
      <c r="D31" s="361" t="s">
        <v>77</v>
      </c>
      <c r="E31" s="361"/>
      <c r="F31" s="361"/>
      <c r="G31" s="348" t="s">
        <v>140</v>
      </c>
      <c r="H31" s="361">
        <v>50</v>
      </c>
      <c r="I31" s="144" t="s">
        <v>18</v>
      </c>
      <c r="J31" s="178" t="s">
        <v>180</v>
      </c>
      <c r="K31" s="178">
        <f>'[1]Costing Sept ''21'!$P$12</f>
        <v>16.598411602209946</v>
      </c>
      <c r="L31" s="178">
        <f>'[1]Costing Sept ''21'!$P$12</f>
        <v>16.598411602209946</v>
      </c>
      <c r="M31" s="178">
        <f>'[1]Costing Sept ''21'!$P$12</f>
        <v>16.598411602209946</v>
      </c>
      <c r="N31" s="178" t="s">
        <v>180</v>
      </c>
      <c r="O31" s="178" t="s">
        <v>180</v>
      </c>
      <c r="P31" s="178" t="s">
        <v>180</v>
      </c>
      <c r="Q31" s="178" t="s">
        <v>180</v>
      </c>
      <c r="R31" s="178" t="s">
        <v>180</v>
      </c>
      <c r="S31" s="178" t="s">
        <v>180</v>
      </c>
      <c r="T31" s="178" t="s">
        <v>180</v>
      </c>
      <c r="U31" s="178" t="s">
        <v>180</v>
      </c>
      <c r="V31" s="76" t="s">
        <v>85</v>
      </c>
    </row>
    <row r="32" spans="1:22" ht="56.25" customHeight="1" x14ac:dyDescent="0.2">
      <c r="A32" s="300"/>
      <c r="B32" s="302"/>
      <c r="C32" s="362"/>
      <c r="D32" s="362"/>
      <c r="E32" s="362"/>
      <c r="F32" s="362"/>
      <c r="G32" s="349"/>
      <c r="H32" s="362"/>
      <c r="I32" s="144" t="s">
        <v>19</v>
      </c>
      <c r="J32" s="178" t="s">
        <v>180</v>
      </c>
      <c r="K32" s="178" t="s">
        <v>180</v>
      </c>
      <c r="L32" s="178" t="s">
        <v>180</v>
      </c>
      <c r="M32" s="178" t="s">
        <v>180</v>
      </c>
      <c r="N32" s="178" t="s">
        <v>180</v>
      </c>
      <c r="O32" s="178" t="s">
        <v>180</v>
      </c>
      <c r="P32" s="178" t="s">
        <v>180</v>
      </c>
      <c r="Q32" s="178" t="s">
        <v>180</v>
      </c>
      <c r="R32" s="178" t="s">
        <v>180</v>
      </c>
      <c r="S32" s="178" t="s">
        <v>180</v>
      </c>
      <c r="T32" s="178" t="s">
        <v>180</v>
      </c>
      <c r="U32" s="178" t="s">
        <v>180</v>
      </c>
      <c r="V32" s="80" t="s">
        <v>86</v>
      </c>
    </row>
    <row r="33" spans="1:22" s="30" customFormat="1" x14ac:dyDescent="0.2">
      <c r="A33" s="21">
        <v>7</v>
      </c>
      <c r="B33" s="22" t="s">
        <v>59</v>
      </c>
      <c r="C33" s="157"/>
      <c r="D33" s="148"/>
      <c r="E33" s="148"/>
      <c r="F33" s="148"/>
      <c r="G33" s="164"/>
      <c r="H33" s="148"/>
      <c r="I33" s="134"/>
      <c r="J33" s="262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75"/>
    </row>
    <row r="34" spans="1:22" ht="33" customHeight="1" x14ac:dyDescent="0.2">
      <c r="A34" s="299">
        <v>1</v>
      </c>
      <c r="B34" s="301" t="s">
        <v>181</v>
      </c>
      <c r="C34" s="361" t="s">
        <v>83</v>
      </c>
      <c r="D34" s="361" t="s">
        <v>77</v>
      </c>
      <c r="E34" s="361"/>
      <c r="F34" s="361"/>
      <c r="G34" s="348" t="s">
        <v>141</v>
      </c>
      <c r="H34" s="361">
        <v>50</v>
      </c>
      <c r="I34" s="144" t="s">
        <v>18</v>
      </c>
      <c r="J34" s="178" t="s">
        <v>180</v>
      </c>
      <c r="K34" s="178">
        <f>'[1]Costing Sept ''21'!$P$13</f>
        <v>13.890907258064518</v>
      </c>
      <c r="L34" s="178">
        <f>'[1]Costing Sept ''21'!$P$13</f>
        <v>13.890907258064518</v>
      </c>
      <c r="M34" s="178">
        <f>'[1]Costing Sept ''21'!$P$13</f>
        <v>13.890907258064518</v>
      </c>
      <c r="N34" s="178" t="s">
        <v>180</v>
      </c>
      <c r="O34" s="178" t="s">
        <v>180</v>
      </c>
      <c r="P34" s="178" t="s">
        <v>180</v>
      </c>
      <c r="Q34" s="178" t="s">
        <v>180</v>
      </c>
      <c r="R34" s="178" t="s">
        <v>180</v>
      </c>
      <c r="S34" s="178" t="s">
        <v>180</v>
      </c>
      <c r="T34" s="178" t="s">
        <v>180</v>
      </c>
      <c r="U34" s="178" t="s">
        <v>180</v>
      </c>
      <c r="V34" s="76" t="s">
        <v>85</v>
      </c>
    </row>
    <row r="35" spans="1:22" ht="56.25" customHeight="1" x14ac:dyDescent="0.2">
      <c r="A35" s="300"/>
      <c r="B35" s="302"/>
      <c r="C35" s="362"/>
      <c r="D35" s="362"/>
      <c r="E35" s="362"/>
      <c r="F35" s="362"/>
      <c r="G35" s="349"/>
      <c r="H35" s="362"/>
      <c r="I35" s="144" t="s">
        <v>19</v>
      </c>
      <c r="J35" s="178" t="s">
        <v>180</v>
      </c>
      <c r="K35" s="178" t="s">
        <v>180</v>
      </c>
      <c r="L35" s="178" t="s">
        <v>180</v>
      </c>
      <c r="M35" s="178" t="s">
        <v>180</v>
      </c>
      <c r="N35" s="178" t="s">
        <v>180</v>
      </c>
      <c r="O35" s="178" t="s">
        <v>180</v>
      </c>
      <c r="P35" s="178" t="s">
        <v>180</v>
      </c>
      <c r="Q35" s="178" t="s">
        <v>180</v>
      </c>
      <c r="R35" s="178" t="s">
        <v>180</v>
      </c>
      <c r="S35" s="178" t="s">
        <v>180</v>
      </c>
      <c r="T35" s="178" t="s">
        <v>180</v>
      </c>
      <c r="U35" s="178" t="s">
        <v>180</v>
      </c>
      <c r="V35" s="80" t="s">
        <v>86</v>
      </c>
    </row>
    <row r="36" spans="1:22" s="30" customFormat="1" ht="17.25" customHeight="1" x14ac:dyDescent="0.2">
      <c r="A36" s="21">
        <v>8</v>
      </c>
      <c r="B36" s="22" t="s">
        <v>60</v>
      </c>
      <c r="C36" s="157"/>
      <c r="D36" s="148"/>
      <c r="E36" s="148"/>
      <c r="F36" s="148"/>
      <c r="G36" s="164"/>
      <c r="H36" s="148"/>
      <c r="I36" s="134"/>
      <c r="J36" s="262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75"/>
    </row>
    <row r="37" spans="1:22" ht="33" customHeight="1" x14ac:dyDescent="0.2">
      <c r="A37" s="299">
        <v>1</v>
      </c>
      <c r="B37" s="301" t="s">
        <v>181</v>
      </c>
      <c r="C37" s="361" t="s">
        <v>83</v>
      </c>
      <c r="D37" s="361" t="s">
        <v>77</v>
      </c>
      <c r="E37" s="361"/>
      <c r="F37" s="361"/>
      <c r="G37" s="348" t="s">
        <v>142</v>
      </c>
      <c r="H37" s="361">
        <v>50</v>
      </c>
      <c r="I37" s="144" t="s">
        <v>18</v>
      </c>
      <c r="J37" s="178" t="s">
        <v>180</v>
      </c>
      <c r="K37" s="178">
        <f>'[1]Costing Sept ''21'!$P$14</f>
        <v>11.065607734806632</v>
      </c>
      <c r="L37" s="178">
        <f>'[1]Costing Sept ''21'!$P$14</f>
        <v>11.065607734806632</v>
      </c>
      <c r="M37" s="178">
        <f>'[1]Costing Sept ''21'!$P$14</f>
        <v>11.065607734806632</v>
      </c>
      <c r="N37" s="178" t="s">
        <v>180</v>
      </c>
      <c r="O37" s="178" t="s">
        <v>180</v>
      </c>
      <c r="P37" s="178"/>
      <c r="Q37" s="178" t="s">
        <v>180</v>
      </c>
      <c r="R37" s="178" t="s">
        <v>180</v>
      </c>
      <c r="S37" s="178" t="s">
        <v>180</v>
      </c>
      <c r="T37" s="178" t="s">
        <v>180</v>
      </c>
      <c r="U37" s="178" t="s">
        <v>180</v>
      </c>
      <c r="V37" s="76" t="s">
        <v>85</v>
      </c>
    </row>
    <row r="38" spans="1:22" ht="56.25" customHeight="1" x14ac:dyDescent="0.2">
      <c r="A38" s="300"/>
      <c r="B38" s="302"/>
      <c r="C38" s="362"/>
      <c r="D38" s="362"/>
      <c r="E38" s="362"/>
      <c r="F38" s="362"/>
      <c r="G38" s="349"/>
      <c r="H38" s="362"/>
      <c r="I38" s="144" t="s">
        <v>19</v>
      </c>
      <c r="J38" s="178" t="s">
        <v>180</v>
      </c>
      <c r="K38" s="178" t="s">
        <v>180</v>
      </c>
      <c r="L38" s="178" t="s">
        <v>180</v>
      </c>
      <c r="M38" s="178" t="s">
        <v>180</v>
      </c>
      <c r="N38" s="178" t="s">
        <v>180</v>
      </c>
      <c r="O38" s="178" t="s">
        <v>180</v>
      </c>
      <c r="P38" s="178" t="s">
        <v>180</v>
      </c>
      <c r="Q38" s="178" t="s">
        <v>180</v>
      </c>
      <c r="R38" s="178" t="s">
        <v>180</v>
      </c>
      <c r="S38" s="178" t="s">
        <v>180</v>
      </c>
      <c r="T38" s="178" t="s">
        <v>180</v>
      </c>
      <c r="U38" s="178" t="s">
        <v>180</v>
      </c>
      <c r="V38" s="80" t="s">
        <v>86</v>
      </c>
    </row>
    <row r="39" spans="1:22" s="30" customFormat="1" ht="15.75" customHeight="1" x14ac:dyDescent="0.2">
      <c r="A39" s="21">
        <v>9</v>
      </c>
      <c r="B39" s="22" t="s">
        <v>61</v>
      </c>
      <c r="C39" s="157"/>
      <c r="D39" s="148"/>
      <c r="E39" s="148"/>
      <c r="F39" s="148"/>
      <c r="G39" s="164"/>
      <c r="H39" s="148"/>
      <c r="I39" s="134"/>
      <c r="J39" s="262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75"/>
    </row>
    <row r="40" spans="1:22" ht="33" customHeight="1" x14ac:dyDescent="0.2">
      <c r="A40" s="299">
        <v>1</v>
      </c>
      <c r="B40" s="301" t="s">
        <v>181</v>
      </c>
      <c r="C40" s="361" t="s">
        <v>83</v>
      </c>
      <c r="D40" s="361" t="s">
        <v>77</v>
      </c>
      <c r="E40" s="361"/>
      <c r="F40" s="361"/>
      <c r="G40" s="348" t="s">
        <v>143</v>
      </c>
      <c r="H40" s="361">
        <v>50</v>
      </c>
      <c r="I40" s="144" t="s">
        <v>18</v>
      </c>
      <c r="J40" s="178" t="s">
        <v>180</v>
      </c>
      <c r="K40" s="178">
        <f>'[1]Costing Sept ''21'!$P$15</f>
        <v>9.2606048387096767</v>
      </c>
      <c r="L40" s="178">
        <f>'[1]Costing Sept ''21'!$P$15</f>
        <v>9.2606048387096767</v>
      </c>
      <c r="M40" s="178">
        <f>'[1]Costing Sept ''21'!$P$15</f>
        <v>9.2606048387096767</v>
      </c>
      <c r="N40" s="178" t="s">
        <v>180</v>
      </c>
      <c r="O40" s="178" t="s">
        <v>180</v>
      </c>
      <c r="P40" s="178" t="s">
        <v>180</v>
      </c>
      <c r="Q40" s="178" t="s">
        <v>180</v>
      </c>
      <c r="R40" s="178" t="s">
        <v>180</v>
      </c>
      <c r="S40" s="178" t="s">
        <v>180</v>
      </c>
      <c r="T40" s="178" t="s">
        <v>180</v>
      </c>
      <c r="U40" s="178" t="s">
        <v>180</v>
      </c>
      <c r="V40" s="76" t="s">
        <v>85</v>
      </c>
    </row>
    <row r="41" spans="1:22" ht="81.75" customHeight="1" x14ac:dyDescent="0.2">
      <c r="A41" s="300"/>
      <c r="B41" s="302"/>
      <c r="C41" s="362"/>
      <c r="D41" s="362"/>
      <c r="E41" s="362"/>
      <c r="F41" s="362"/>
      <c r="G41" s="349"/>
      <c r="H41" s="362"/>
      <c r="I41" s="144" t="s">
        <v>19</v>
      </c>
      <c r="J41" s="178" t="s">
        <v>180</v>
      </c>
      <c r="K41" s="178" t="s">
        <v>180</v>
      </c>
      <c r="L41" s="178" t="s">
        <v>180</v>
      </c>
      <c r="M41" s="178" t="s">
        <v>180</v>
      </c>
      <c r="N41" s="178" t="s">
        <v>180</v>
      </c>
      <c r="O41" s="178" t="s">
        <v>180</v>
      </c>
      <c r="P41" s="178" t="s">
        <v>180</v>
      </c>
      <c r="Q41" s="178" t="s">
        <v>180</v>
      </c>
      <c r="R41" s="178" t="s">
        <v>180</v>
      </c>
      <c r="S41" s="178" t="s">
        <v>180</v>
      </c>
      <c r="T41" s="178" t="s">
        <v>180</v>
      </c>
      <c r="U41" s="178" t="s">
        <v>180</v>
      </c>
      <c r="V41" s="80" t="s">
        <v>86</v>
      </c>
    </row>
    <row r="42" spans="1:22" s="30" customFormat="1" ht="17.25" customHeight="1" x14ac:dyDescent="0.2">
      <c r="A42" s="21">
        <v>10</v>
      </c>
      <c r="B42" s="22" t="s">
        <v>62</v>
      </c>
      <c r="C42" s="157"/>
      <c r="D42" s="148"/>
      <c r="E42" s="148"/>
      <c r="F42" s="148"/>
      <c r="G42" s="164"/>
      <c r="H42" s="148"/>
      <c r="I42" s="134"/>
      <c r="J42" s="262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75"/>
    </row>
    <row r="43" spans="1:22" ht="33" customHeight="1" x14ac:dyDescent="0.2">
      <c r="A43" s="299">
        <v>1</v>
      </c>
      <c r="B43" s="301" t="s">
        <v>130</v>
      </c>
      <c r="C43" s="361" t="s">
        <v>83</v>
      </c>
      <c r="D43" s="361" t="s">
        <v>77</v>
      </c>
      <c r="E43" s="361"/>
      <c r="F43" s="361"/>
      <c r="G43" s="348" t="s">
        <v>144</v>
      </c>
      <c r="H43" s="361">
        <v>50</v>
      </c>
      <c r="I43" s="144" t="s">
        <v>18</v>
      </c>
      <c r="J43" s="178" t="s">
        <v>180</v>
      </c>
      <c r="K43" s="178">
        <f>'[1]Costing Sept ''21'!$P$19</f>
        <v>10.740692307692308</v>
      </c>
      <c r="L43" s="178">
        <f>'[1]Costing Sept ''21'!$P$19</f>
        <v>10.740692307692308</v>
      </c>
      <c r="M43" s="178">
        <f>'[1]Costing Sept ''21'!$P$19</f>
        <v>10.740692307692308</v>
      </c>
      <c r="N43" s="178" t="s">
        <v>180</v>
      </c>
      <c r="O43" s="178" t="s">
        <v>180</v>
      </c>
      <c r="P43" s="178" t="s">
        <v>180</v>
      </c>
      <c r="Q43" s="178" t="s">
        <v>180</v>
      </c>
      <c r="R43" s="178" t="s">
        <v>180</v>
      </c>
      <c r="S43" s="178" t="s">
        <v>180</v>
      </c>
      <c r="T43" s="178" t="s">
        <v>180</v>
      </c>
      <c r="U43" s="178" t="s">
        <v>180</v>
      </c>
      <c r="V43" s="76" t="s">
        <v>85</v>
      </c>
    </row>
    <row r="44" spans="1:22" ht="81.75" customHeight="1" x14ac:dyDescent="0.2">
      <c r="A44" s="300"/>
      <c r="B44" s="302"/>
      <c r="C44" s="362"/>
      <c r="D44" s="362"/>
      <c r="E44" s="362"/>
      <c r="F44" s="362"/>
      <c r="G44" s="349"/>
      <c r="H44" s="362"/>
      <c r="I44" s="144" t="s">
        <v>19</v>
      </c>
      <c r="J44" s="178" t="s">
        <v>180</v>
      </c>
      <c r="K44" s="178" t="s">
        <v>180</v>
      </c>
      <c r="L44" s="178" t="s">
        <v>180</v>
      </c>
      <c r="M44" s="178" t="s">
        <v>180</v>
      </c>
      <c r="N44" s="178" t="s">
        <v>180</v>
      </c>
      <c r="O44" s="178" t="s">
        <v>180</v>
      </c>
      <c r="P44" s="178" t="s">
        <v>180</v>
      </c>
      <c r="Q44" s="178" t="s">
        <v>180</v>
      </c>
      <c r="R44" s="178" t="s">
        <v>180</v>
      </c>
      <c r="S44" s="178" t="s">
        <v>180</v>
      </c>
      <c r="T44" s="178" t="s">
        <v>180</v>
      </c>
      <c r="U44" s="178" t="s">
        <v>180</v>
      </c>
      <c r="V44" s="80" t="s">
        <v>86</v>
      </c>
    </row>
    <row r="45" spans="1:22" ht="33" customHeight="1" x14ac:dyDescent="0.2">
      <c r="A45" s="299">
        <v>1</v>
      </c>
      <c r="B45" s="301" t="s">
        <v>132</v>
      </c>
      <c r="C45" s="361" t="s">
        <v>83</v>
      </c>
      <c r="D45" s="361" t="s">
        <v>77</v>
      </c>
      <c r="E45" s="361"/>
      <c r="F45" s="361"/>
      <c r="G45" s="348" t="s">
        <v>145</v>
      </c>
      <c r="H45" s="361">
        <v>50</v>
      </c>
      <c r="I45" s="144" t="s">
        <v>18</v>
      </c>
      <c r="J45" s="178" t="s">
        <v>180</v>
      </c>
      <c r="K45" s="178">
        <f>'[1]Costing Sept ''21'!$P$20</f>
        <v>16.111038461538463</v>
      </c>
      <c r="L45" s="178">
        <f>'[1]Costing Sept ''21'!$P$20</f>
        <v>16.111038461538463</v>
      </c>
      <c r="M45" s="178">
        <f>'[1]Costing Sept ''21'!$P$20</f>
        <v>16.111038461538463</v>
      </c>
      <c r="N45" s="178" t="s">
        <v>180</v>
      </c>
      <c r="O45" s="178" t="s">
        <v>180</v>
      </c>
      <c r="P45" s="178" t="s">
        <v>180</v>
      </c>
      <c r="Q45" s="178" t="s">
        <v>180</v>
      </c>
      <c r="R45" s="178" t="s">
        <v>180</v>
      </c>
      <c r="S45" s="178" t="s">
        <v>180</v>
      </c>
      <c r="T45" s="178" t="s">
        <v>180</v>
      </c>
      <c r="U45" s="178" t="s">
        <v>180</v>
      </c>
      <c r="V45" s="76" t="s">
        <v>85</v>
      </c>
    </row>
    <row r="46" spans="1:22" ht="93" customHeight="1" x14ac:dyDescent="0.2">
      <c r="A46" s="300"/>
      <c r="B46" s="302"/>
      <c r="C46" s="362"/>
      <c r="D46" s="362"/>
      <c r="E46" s="362"/>
      <c r="F46" s="362"/>
      <c r="G46" s="349"/>
      <c r="H46" s="362"/>
      <c r="I46" s="144" t="s">
        <v>19</v>
      </c>
      <c r="J46" s="178" t="s">
        <v>180</v>
      </c>
      <c r="K46" s="178" t="s">
        <v>180</v>
      </c>
      <c r="L46" s="178" t="s">
        <v>180</v>
      </c>
      <c r="M46" s="178" t="s">
        <v>180</v>
      </c>
      <c r="N46" s="178" t="s">
        <v>180</v>
      </c>
      <c r="O46" s="178" t="s">
        <v>180</v>
      </c>
      <c r="P46" s="178" t="s">
        <v>180</v>
      </c>
      <c r="Q46" s="178" t="s">
        <v>180</v>
      </c>
      <c r="R46" s="178" t="s">
        <v>180</v>
      </c>
      <c r="S46" s="178" t="s">
        <v>180</v>
      </c>
      <c r="T46" s="178" t="s">
        <v>180</v>
      </c>
      <c r="U46" s="178" t="s">
        <v>180</v>
      </c>
      <c r="V46" s="80" t="s">
        <v>86</v>
      </c>
    </row>
    <row r="47" spans="1:22" s="30" customFormat="1" ht="17.25" customHeight="1" x14ac:dyDescent="0.2">
      <c r="A47" s="21">
        <v>11</v>
      </c>
      <c r="B47" s="22" t="s">
        <v>63</v>
      </c>
      <c r="C47" s="157"/>
      <c r="D47" s="148"/>
      <c r="E47" s="148"/>
      <c r="F47" s="148"/>
      <c r="G47" s="164"/>
      <c r="H47" s="148"/>
      <c r="I47" s="134"/>
      <c r="J47" s="262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75"/>
    </row>
    <row r="48" spans="1:22" ht="33" customHeight="1" x14ac:dyDescent="0.2">
      <c r="A48" s="299">
        <v>1</v>
      </c>
      <c r="B48" s="301" t="s">
        <v>178</v>
      </c>
      <c r="C48" s="361" t="s">
        <v>83</v>
      </c>
      <c r="D48" s="361" t="s">
        <v>77</v>
      </c>
      <c r="E48" s="361"/>
      <c r="F48" s="361"/>
      <c r="G48" s="348" t="s">
        <v>146</v>
      </c>
      <c r="H48" s="361">
        <v>50</v>
      </c>
      <c r="I48" s="144" t="s">
        <v>18</v>
      </c>
      <c r="J48" s="178" t="s">
        <v>180</v>
      </c>
      <c r="K48" s="178">
        <f>'[1]Costing Sept ''21'!$P$21</f>
        <v>16.111038461538463</v>
      </c>
      <c r="L48" s="178">
        <f>'[1]Costing Sept ''21'!$P$21</f>
        <v>16.111038461538463</v>
      </c>
      <c r="M48" s="178">
        <f>'[1]Costing Sept ''21'!$P$21</f>
        <v>16.111038461538463</v>
      </c>
      <c r="N48" s="178" t="s">
        <v>180</v>
      </c>
      <c r="O48" s="178" t="s">
        <v>180</v>
      </c>
      <c r="P48" s="178" t="s">
        <v>180</v>
      </c>
      <c r="Q48" s="178" t="s">
        <v>180</v>
      </c>
      <c r="R48" s="178" t="s">
        <v>180</v>
      </c>
      <c r="S48" s="178" t="s">
        <v>180</v>
      </c>
      <c r="T48" s="178" t="s">
        <v>180</v>
      </c>
      <c r="U48" s="178" t="s">
        <v>180</v>
      </c>
      <c r="V48" s="76" t="s">
        <v>85</v>
      </c>
    </row>
    <row r="49" spans="1:22" ht="62.25" customHeight="1" x14ac:dyDescent="0.2">
      <c r="A49" s="300"/>
      <c r="B49" s="302"/>
      <c r="C49" s="362"/>
      <c r="D49" s="362"/>
      <c r="E49" s="362"/>
      <c r="F49" s="362"/>
      <c r="G49" s="349"/>
      <c r="H49" s="362"/>
      <c r="I49" s="144" t="s">
        <v>19</v>
      </c>
      <c r="J49" s="178" t="s">
        <v>180</v>
      </c>
      <c r="K49" s="178" t="s">
        <v>180</v>
      </c>
      <c r="L49" s="178" t="s">
        <v>180</v>
      </c>
      <c r="M49" s="178" t="s">
        <v>180</v>
      </c>
      <c r="N49" s="178" t="s">
        <v>180</v>
      </c>
      <c r="O49" s="178" t="s">
        <v>180</v>
      </c>
      <c r="P49" s="178" t="s">
        <v>180</v>
      </c>
      <c r="Q49" s="178" t="s">
        <v>180</v>
      </c>
      <c r="R49" s="178" t="s">
        <v>180</v>
      </c>
      <c r="S49" s="178" t="s">
        <v>180</v>
      </c>
      <c r="T49" s="178" t="s">
        <v>180</v>
      </c>
      <c r="U49" s="178" t="s">
        <v>180</v>
      </c>
      <c r="V49" s="80" t="s">
        <v>86</v>
      </c>
    </row>
    <row r="50" spans="1:22" s="30" customFormat="1" ht="24" customHeight="1" x14ac:dyDescent="0.2">
      <c r="A50" s="21">
        <v>12</v>
      </c>
      <c r="B50" s="22" t="s">
        <v>64</v>
      </c>
      <c r="C50" s="157"/>
      <c r="D50" s="148"/>
      <c r="E50" s="148"/>
      <c r="F50" s="148"/>
      <c r="G50" s="164"/>
      <c r="H50" s="148"/>
      <c r="I50" s="134"/>
      <c r="J50" s="262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75"/>
    </row>
    <row r="51" spans="1:22" ht="33" customHeight="1" x14ac:dyDescent="0.2">
      <c r="A51" s="299">
        <v>1</v>
      </c>
      <c r="B51" s="301" t="s">
        <v>178</v>
      </c>
      <c r="C51" s="361" t="s">
        <v>83</v>
      </c>
      <c r="D51" s="361" t="s">
        <v>77</v>
      </c>
      <c r="E51" s="361"/>
      <c r="F51" s="361"/>
      <c r="G51" s="348" t="s">
        <v>147</v>
      </c>
      <c r="H51" s="361">
        <v>50</v>
      </c>
      <c r="I51" s="144" t="s">
        <v>18</v>
      </c>
      <c r="J51" s="178" t="s">
        <v>180</v>
      </c>
      <c r="K51" s="178">
        <f>'[1]Costing Sept ''21'!$P$22</f>
        <v>16.111038461538463</v>
      </c>
      <c r="L51" s="178">
        <f>'[1]Costing Sept ''21'!$P$22</f>
        <v>16.111038461538463</v>
      </c>
      <c r="M51" s="178">
        <f>'[1]Costing Sept ''21'!$P$22</f>
        <v>16.111038461538463</v>
      </c>
      <c r="N51" s="178" t="s">
        <v>180</v>
      </c>
      <c r="O51" s="178" t="s">
        <v>180</v>
      </c>
      <c r="P51" s="178" t="s">
        <v>180</v>
      </c>
      <c r="Q51" s="178" t="s">
        <v>180</v>
      </c>
      <c r="R51" s="178" t="s">
        <v>180</v>
      </c>
      <c r="S51" s="178" t="s">
        <v>180</v>
      </c>
      <c r="T51" s="178" t="s">
        <v>180</v>
      </c>
      <c r="U51" s="178" t="s">
        <v>180</v>
      </c>
      <c r="V51" s="76" t="s">
        <v>85</v>
      </c>
    </row>
    <row r="52" spans="1:22" ht="57" customHeight="1" x14ac:dyDescent="0.2">
      <c r="A52" s="300"/>
      <c r="B52" s="302"/>
      <c r="C52" s="362"/>
      <c r="D52" s="362"/>
      <c r="E52" s="362"/>
      <c r="F52" s="362"/>
      <c r="G52" s="349"/>
      <c r="H52" s="362"/>
      <c r="I52" s="144" t="s">
        <v>19</v>
      </c>
      <c r="J52" s="178" t="s">
        <v>180</v>
      </c>
      <c r="K52" s="178" t="s">
        <v>180</v>
      </c>
      <c r="L52" s="178" t="s">
        <v>180</v>
      </c>
      <c r="M52" s="178" t="s">
        <v>180</v>
      </c>
      <c r="N52" s="178" t="s">
        <v>180</v>
      </c>
      <c r="O52" s="178" t="s">
        <v>180</v>
      </c>
      <c r="P52" s="178" t="s">
        <v>180</v>
      </c>
      <c r="Q52" s="178" t="s">
        <v>180</v>
      </c>
      <c r="R52" s="178" t="s">
        <v>180</v>
      </c>
      <c r="S52" s="178" t="s">
        <v>180</v>
      </c>
      <c r="T52" s="178" t="s">
        <v>180</v>
      </c>
      <c r="U52" s="178" t="s">
        <v>180</v>
      </c>
      <c r="V52" s="80" t="s">
        <v>86</v>
      </c>
    </row>
    <row r="53" spans="1:22" s="30" customFormat="1" ht="27.75" customHeight="1" x14ac:dyDescent="0.2">
      <c r="A53" s="21">
        <v>13</v>
      </c>
      <c r="B53" s="22" t="s">
        <v>65</v>
      </c>
      <c r="C53" s="157"/>
      <c r="D53" s="148"/>
      <c r="E53" s="148"/>
      <c r="F53" s="148"/>
      <c r="G53" s="164"/>
      <c r="H53" s="148"/>
      <c r="I53" s="134"/>
      <c r="J53" s="262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75"/>
    </row>
    <row r="54" spans="1:22" ht="33" customHeight="1" x14ac:dyDescent="0.2">
      <c r="A54" s="299">
        <v>1</v>
      </c>
      <c r="B54" s="301" t="s">
        <v>178</v>
      </c>
      <c r="C54" s="361" t="s">
        <v>83</v>
      </c>
      <c r="D54" s="361" t="s">
        <v>77</v>
      </c>
      <c r="E54" s="361"/>
      <c r="F54" s="361"/>
      <c r="G54" s="348" t="s">
        <v>148</v>
      </c>
      <c r="H54" s="361">
        <v>50</v>
      </c>
      <c r="I54" s="144" t="s">
        <v>18</v>
      </c>
      <c r="K54" s="178">
        <f>'[1]Costing Sept ''21'!$P$22</f>
        <v>16.111038461538463</v>
      </c>
      <c r="L54" s="178">
        <f>'[1]Costing Sept ''21'!$P$22</f>
        <v>16.111038461538463</v>
      </c>
      <c r="M54" s="178">
        <f>'[1]Costing Sept ''21'!$P$22</f>
        <v>16.111038461538463</v>
      </c>
      <c r="N54" s="178" t="s">
        <v>180</v>
      </c>
      <c r="O54" s="178" t="s">
        <v>180</v>
      </c>
      <c r="P54" s="178" t="s">
        <v>180</v>
      </c>
      <c r="Q54" s="178" t="s">
        <v>180</v>
      </c>
      <c r="R54" s="178" t="s">
        <v>180</v>
      </c>
      <c r="S54" s="178" t="s">
        <v>180</v>
      </c>
      <c r="T54" s="178" t="s">
        <v>180</v>
      </c>
      <c r="U54" s="178" t="s">
        <v>180</v>
      </c>
      <c r="V54" s="76" t="s">
        <v>85</v>
      </c>
    </row>
    <row r="55" spans="1:22" ht="51" customHeight="1" x14ac:dyDescent="0.2">
      <c r="A55" s="300"/>
      <c r="B55" s="302"/>
      <c r="C55" s="362"/>
      <c r="D55" s="362"/>
      <c r="E55" s="362"/>
      <c r="F55" s="362"/>
      <c r="G55" s="349"/>
      <c r="H55" s="362"/>
      <c r="I55" s="144" t="s">
        <v>19</v>
      </c>
      <c r="J55" s="178" t="s">
        <v>180</v>
      </c>
      <c r="K55" s="178" t="s">
        <v>180</v>
      </c>
      <c r="L55" s="178" t="s">
        <v>180</v>
      </c>
      <c r="M55" s="178" t="s">
        <v>180</v>
      </c>
      <c r="N55" s="178" t="s">
        <v>180</v>
      </c>
      <c r="O55" s="178" t="s">
        <v>180</v>
      </c>
      <c r="P55" s="178" t="s">
        <v>180</v>
      </c>
      <c r="Q55" s="178" t="s">
        <v>180</v>
      </c>
      <c r="R55" s="178" t="s">
        <v>180</v>
      </c>
      <c r="S55" s="178" t="s">
        <v>180</v>
      </c>
      <c r="T55" s="178" t="s">
        <v>180</v>
      </c>
      <c r="U55" s="178" t="s">
        <v>180</v>
      </c>
      <c r="V55" s="80" t="s">
        <v>86</v>
      </c>
    </row>
    <row r="56" spans="1:22" s="30" customFormat="1" ht="25.5" customHeight="1" x14ac:dyDescent="0.2">
      <c r="A56" s="21">
        <v>14</v>
      </c>
      <c r="B56" s="22" t="s">
        <v>66</v>
      </c>
      <c r="C56" s="157"/>
      <c r="D56" s="148"/>
      <c r="E56" s="148"/>
      <c r="F56" s="148"/>
      <c r="G56" s="164"/>
      <c r="H56" s="148"/>
      <c r="I56" s="134"/>
      <c r="J56" s="262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75"/>
    </row>
    <row r="57" spans="1:22" ht="33" customHeight="1" x14ac:dyDescent="0.2">
      <c r="A57" s="299">
        <v>1</v>
      </c>
      <c r="B57" s="301" t="s">
        <v>178</v>
      </c>
      <c r="C57" s="361" t="s">
        <v>83</v>
      </c>
      <c r="D57" s="361" t="s">
        <v>77</v>
      </c>
      <c r="E57" s="361"/>
      <c r="F57" s="361"/>
      <c r="G57" s="348" t="s">
        <v>149</v>
      </c>
      <c r="H57" s="361">
        <v>50</v>
      </c>
      <c r="I57" s="144" t="s">
        <v>18</v>
      </c>
      <c r="J57" s="178" t="s">
        <v>180</v>
      </c>
      <c r="K57" s="178">
        <f>'[1]Costing Sept ''21'!$P$24</f>
        <v>16.994717419354842</v>
      </c>
      <c r="L57" s="178">
        <f>'[1]Costing Sept ''21'!$P$24</f>
        <v>16.994717419354842</v>
      </c>
      <c r="M57" s="178">
        <f>'[1]Costing Sept ''21'!$P$24</f>
        <v>16.994717419354842</v>
      </c>
      <c r="N57" s="178" t="s">
        <v>180</v>
      </c>
      <c r="O57" s="178" t="s">
        <v>180</v>
      </c>
      <c r="P57" s="178" t="s">
        <v>180</v>
      </c>
      <c r="Q57" s="178" t="s">
        <v>180</v>
      </c>
      <c r="R57" s="178" t="s">
        <v>180</v>
      </c>
      <c r="S57" s="178" t="s">
        <v>180</v>
      </c>
      <c r="T57" s="178" t="s">
        <v>180</v>
      </c>
      <c r="U57" s="178" t="s">
        <v>180</v>
      </c>
      <c r="V57" s="76" t="s">
        <v>85</v>
      </c>
    </row>
    <row r="58" spans="1:22" ht="40.5" customHeight="1" x14ac:dyDescent="0.2">
      <c r="A58" s="300"/>
      <c r="B58" s="302"/>
      <c r="C58" s="362"/>
      <c r="D58" s="362"/>
      <c r="E58" s="362"/>
      <c r="F58" s="362"/>
      <c r="G58" s="349"/>
      <c r="H58" s="362"/>
      <c r="I58" s="144" t="s">
        <v>19</v>
      </c>
      <c r="J58" s="178" t="s">
        <v>180</v>
      </c>
      <c r="K58" s="178" t="s">
        <v>180</v>
      </c>
      <c r="L58" s="178" t="s">
        <v>180</v>
      </c>
      <c r="M58" s="178" t="s">
        <v>180</v>
      </c>
      <c r="N58" s="178" t="s">
        <v>180</v>
      </c>
      <c r="O58" s="178" t="s">
        <v>180</v>
      </c>
      <c r="P58" s="178" t="s">
        <v>180</v>
      </c>
      <c r="Q58" s="178" t="s">
        <v>180</v>
      </c>
      <c r="R58" s="178" t="s">
        <v>180</v>
      </c>
      <c r="S58" s="178" t="s">
        <v>180</v>
      </c>
      <c r="T58" s="178" t="s">
        <v>180</v>
      </c>
      <c r="U58" s="178" t="s">
        <v>180</v>
      </c>
      <c r="V58" s="80" t="s">
        <v>86</v>
      </c>
    </row>
    <row r="59" spans="1:22" s="30" customFormat="1" ht="21.75" customHeight="1" x14ac:dyDescent="0.2">
      <c r="A59" s="21">
        <v>15</v>
      </c>
      <c r="B59" s="22" t="s">
        <v>67</v>
      </c>
      <c r="C59" s="157"/>
      <c r="D59" s="148"/>
      <c r="E59" s="148"/>
      <c r="F59" s="148"/>
      <c r="G59" s="164"/>
      <c r="H59" s="148"/>
      <c r="I59" s="134"/>
      <c r="J59" s="262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75"/>
    </row>
    <row r="60" spans="1:22" ht="21.75" customHeight="1" x14ac:dyDescent="0.2">
      <c r="A60" s="299">
        <v>1</v>
      </c>
      <c r="B60" s="301" t="s">
        <v>178</v>
      </c>
      <c r="C60" s="361" t="s">
        <v>83</v>
      </c>
      <c r="D60" s="361" t="s">
        <v>77</v>
      </c>
      <c r="E60" s="361"/>
      <c r="F60" s="361"/>
      <c r="G60" s="338" t="s">
        <v>150</v>
      </c>
      <c r="H60" s="361">
        <v>50</v>
      </c>
      <c r="I60" s="144" t="s">
        <v>18</v>
      </c>
      <c r="J60" s="178" t="s">
        <v>180</v>
      </c>
      <c r="K60" s="182">
        <f>'[1]Costing Sept ''21'!$P$25</f>
        <v>3.1145321436062936</v>
      </c>
      <c r="L60" s="182">
        <f>'[1]Costing Sept ''21'!$P$25</f>
        <v>3.1145321436062936</v>
      </c>
      <c r="M60" s="182">
        <f>'[1]Costing Sept ''21'!$P$25</f>
        <v>3.1145321436062936</v>
      </c>
      <c r="N60" s="178" t="s">
        <v>180</v>
      </c>
      <c r="O60" s="178" t="s">
        <v>180</v>
      </c>
      <c r="P60" s="178" t="s">
        <v>180</v>
      </c>
      <c r="Q60" s="178" t="s">
        <v>180</v>
      </c>
      <c r="R60" s="178" t="s">
        <v>180</v>
      </c>
      <c r="S60" s="178" t="s">
        <v>180</v>
      </c>
      <c r="T60" s="178" t="s">
        <v>180</v>
      </c>
      <c r="U60" s="178" t="s">
        <v>180</v>
      </c>
      <c r="V60" s="76" t="s">
        <v>85</v>
      </c>
    </row>
    <row r="61" spans="1:22" ht="21.75" customHeight="1" x14ac:dyDescent="0.2">
      <c r="A61" s="300"/>
      <c r="B61" s="302"/>
      <c r="C61" s="362"/>
      <c r="D61" s="362"/>
      <c r="E61" s="362"/>
      <c r="F61" s="362"/>
      <c r="G61" s="339"/>
      <c r="H61" s="362"/>
      <c r="I61" s="144" t="s">
        <v>19</v>
      </c>
      <c r="J61" s="178" t="s">
        <v>180</v>
      </c>
      <c r="K61" s="178" t="s">
        <v>180</v>
      </c>
      <c r="L61" s="178" t="s">
        <v>180</v>
      </c>
      <c r="M61" s="178" t="s">
        <v>180</v>
      </c>
      <c r="N61" s="178" t="s">
        <v>180</v>
      </c>
      <c r="O61" s="178" t="s">
        <v>180</v>
      </c>
      <c r="P61" s="178" t="s">
        <v>180</v>
      </c>
      <c r="Q61" s="178" t="s">
        <v>180</v>
      </c>
      <c r="R61" s="178" t="s">
        <v>180</v>
      </c>
      <c r="S61" s="178" t="s">
        <v>180</v>
      </c>
      <c r="T61" s="178" t="s">
        <v>180</v>
      </c>
      <c r="U61" s="178" t="s">
        <v>180</v>
      </c>
      <c r="V61" s="80" t="s">
        <v>86</v>
      </c>
    </row>
    <row r="62" spans="1:22" s="30" customFormat="1" ht="16.5" customHeight="1" x14ac:dyDescent="0.2">
      <c r="A62" s="33">
        <v>16</v>
      </c>
      <c r="B62" s="22" t="s">
        <v>68</v>
      </c>
      <c r="C62" s="157"/>
      <c r="D62" s="148"/>
      <c r="E62" s="148"/>
      <c r="F62" s="148"/>
      <c r="G62" s="164"/>
      <c r="H62" s="148"/>
      <c r="I62" s="134"/>
      <c r="J62" s="262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75"/>
    </row>
    <row r="63" spans="1:22" ht="33" customHeight="1" x14ac:dyDescent="0.2">
      <c r="A63" s="299">
        <v>1</v>
      </c>
      <c r="B63" s="301" t="s">
        <v>178</v>
      </c>
      <c r="C63" s="361" t="s">
        <v>83</v>
      </c>
      <c r="D63" s="361" t="s">
        <v>77</v>
      </c>
      <c r="E63" s="361"/>
      <c r="F63" s="361"/>
      <c r="G63" s="369" t="s">
        <v>151</v>
      </c>
      <c r="H63" s="361">
        <v>50</v>
      </c>
      <c r="I63" s="144" t="s">
        <v>18</v>
      </c>
      <c r="J63" s="178" t="s">
        <v>180</v>
      </c>
      <c r="K63" s="182">
        <f>'[1]Costing Sept ''21'!$P$26</f>
        <v>54.716256000000001</v>
      </c>
      <c r="L63" s="182">
        <f>'[1]Costing Sept ''21'!$P$26</f>
        <v>54.716256000000001</v>
      </c>
      <c r="M63" s="182">
        <f>'[1]Costing Sept ''21'!$P$26</f>
        <v>54.716256000000001</v>
      </c>
      <c r="N63" s="178" t="s">
        <v>180</v>
      </c>
      <c r="O63" s="178" t="s">
        <v>180</v>
      </c>
      <c r="P63" s="178" t="s">
        <v>180</v>
      </c>
      <c r="Q63" s="178" t="s">
        <v>180</v>
      </c>
      <c r="R63" s="178" t="s">
        <v>180</v>
      </c>
      <c r="S63" s="178" t="s">
        <v>180</v>
      </c>
      <c r="T63" s="178" t="s">
        <v>180</v>
      </c>
      <c r="U63" s="178" t="s">
        <v>180</v>
      </c>
      <c r="V63" s="76" t="s">
        <v>85</v>
      </c>
    </row>
    <row r="64" spans="1:22" ht="30.75" customHeight="1" x14ac:dyDescent="0.2">
      <c r="A64" s="300"/>
      <c r="B64" s="302"/>
      <c r="C64" s="362"/>
      <c r="D64" s="362"/>
      <c r="E64" s="362"/>
      <c r="F64" s="362"/>
      <c r="G64" s="369"/>
      <c r="H64" s="362"/>
      <c r="I64" s="144" t="s">
        <v>19</v>
      </c>
      <c r="J64" s="178" t="s">
        <v>180</v>
      </c>
      <c r="K64" s="178" t="s">
        <v>180</v>
      </c>
      <c r="L64" s="178" t="s">
        <v>180</v>
      </c>
      <c r="M64" s="178" t="s">
        <v>180</v>
      </c>
      <c r="N64" s="178" t="s">
        <v>180</v>
      </c>
      <c r="O64" s="178" t="s">
        <v>180</v>
      </c>
      <c r="P64" s="178" t="s">
        <v>180</v>
      </c>
      <c r="Q64" s="178" t="s">
        <v>180</v>
      </c>
      <c r="R64" s="178" t="s">
        <v>180</v>
      </c>
      <c r="S64" s="178" t="s">
        <v>180</v>
      </c>
      <c r="T64" s="178" t="s">
        <v>180</v>
      </c>
      <c r="U64" s="178" t="s">
        <v>180</v>
      </c>
      <c r="V64" s="80" t="s">
        <v>86</v>
      </c>
    </row>
    <row r="65" spans="1:22" s="30" customFormat="1" ht="20.25" customHeight="1" x14ac:dyDescent="0.2">
      <c r="A65" s="21">
        <v>17</v>
      </c>
      <c r="B65" s="22" t="s">
        <v>69</v>
      </c>
      <c r="C65" s="157"/>
      <c r="D65" s="157"/>
      <c r="E65" s="157"/>
      <c r="F65" s="157"/>
      <c r="G65" s="167"/>
      <c r="H65" s="157"/>
      <c r="I65" s="134"/>
      <c r="J65" s="262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75"/>
    </row>
    <row r="66" spans="1:22" ht="33" customHeight="1" x14ac:dyDescent="0.2">
      <c r="A66" s="299">
        <v>1</v>
      </c>
      <c r="B66" s="301" t="s">
        <v>178</v>
      </c>
      <c r="C66" s="361" t="s">
        <v>83</v>
      </c>
      <c r="D66" s="361" t="s">
        <v>77</v>
      </c>
      <c r="E66" s="361"/>
      <c r="F66" s="361"/>
      <c r="G66" s="369" t="s">
        <v>152</v>
      </c>
      <c r="H66" s="361">
        <v>50</v>
      </c>
      <c r="I66" s="144" t="s">
        <v>18</v>
      </c>
      <c r="J66" s="178" t="s">
        <v>180</v>
      </c>
      <c r="K66" s="182">
        <f>'[1]Costing Sept ''21'!$P$27</f>
        <v>28.986413291446151</v>
      </c>
      <c r="L66" s="182">
        <f>'[1]Costing Sept ''21'!$P$27</f>
        <v>28.986413291446151</v>
      </c>
      <c r="M66" s="182">
        <f>'[1]Costing Sept ''21'!$P$27</f>
        <v>28.986413291446151</v>
      </c>
      <c r="N66" s="178" t="s">
        <v>180</v>
      </c>
      <c r="O66" s="178" t="s">
        <v>180</v>
      </c>
      <c r="P66" s="178" t="s">
        <v>180</v>
      </c>
      <c r="Q66" s="178" t="s">
        <v>180</v>
      </c>
      <c r="R66" s="178" t="s">
        <v>180</v>
      </c>
      <c r="S66" s="178" t="s">
        <v>180</v>
      </c>
      <c r="T66" s="178" t="s">
        <v>180</v>
      </c>
      <c r="U66" s="178" t="s">
        <v>180</v>
      </c>
      <c r="V66" s="76" t="s">
        <v>85</v>
      </c>
    </row>
    <row r="67" spans="1:22" ht="27" customHeight="1" x14ac:dyDescent="0.2">
      <c r="A67" s="300"/>
      <c r="B67" s="302"/>
      <c r="C67" s="362"/>
      <c r="D67" s="362"/>
      <c r="E67" s="362"/>
      <c r="F67" s="362"/>
      <c r="G67" s="369"/>
      <c r="H67" s="362"/>
      <c r="I67" s="144" t="s">
        <v>19</v>
      </c>
      <c r="J67" s="178" t="s">
        <v>180</v>
      </c>
      <c r="K67" s="178" t="s">
        <v>180</v>
      </c>
      <c r="L67" s="178" t="s">
        <v>180</v>
      </c>
      <c r="M67" s="178" t="s">
        <v>180</v>
      </c>
      <c r="N67" s="178" t="s">
        <v>180</v>
      </c>
      <c r="O67" s="178" t="s">
        <v>180</v>
      </c>
      <c r="P67" s="178" t="s">
        <v>180</v>
      </c>
      <c r="Q67" s="178" t="s">
        <v>180</v>
      </c>
      <c r="R67" s="178" t="s">
        <v>180</v>
      </c>
      <c r="S67" s="178" t="s">
        <v>180</v>
      </c>
      <c r="T67" s="178" t="s">
        <v>180</v>
      </c>
      <c r="U67" s="178" t="s">
        <v>180</v>
      </c>
      <c r="V67" s="80" t="s">
        <v>86</v>
      </c>
    </row>
    <row r="68" spans="1:22" s="30" customFormat="1" ht="21" customHeight="1" x14ac:dyDescent="0.2">
      <c r="A68" s="21">
        <v>18</v>
      </c>
      <c r="B68" s="22" t="s">
        <v>70</v>
      </c>
      <c r="C68" s="157"/>
      <c r="D68" s="157"/>
      <c r="E68" s="157"/>
      <c r="F68" s="157"/>
      <c r="G68" s="167"/>
      <c r="H68" s="157"/>
      <c r="I68" s="134"/>
      <c r="J68" s="262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75"/>
    </row>
    <row r="69" spans="1:22" ht="33" customHeight="1" x14ac:dyDescent="0.2">
      <c r="A69" s="299">
        <v>1</v>
      </c>
      <c r="B69" s="301" t="s">
        <v>178</v>
      </c>
      <c r="C69" s="361" t="s">
        <v>83</v>
      </c>
      <c r="D69" s="361" t="s">
        <v>77</v>
      </c>
      <c r="E69" s="361"/>
      <c r="F69" s="361"/>
      <c r="G69" s="369" t="s">
        <v>153</v>
      </c>
      <c r="H69" s="361">
        <v>50</v>
      </c>
      <c r="I69" s="144" t="s">
        <v>18</v>
      </c>
      <c r="J69" s="178" t="s">
        <v>180</v>
      </c>
      <c r="K69" s="182">
        <f>'[1]Costing Sept ''21'!$P$28</f>
        <v>15.903592258064515</v>
      </c>
      <c r="L69" s="182">
        <f>'[1]Costing Sept ''21'!$P$28</f>
        <v>15.903592258064515</v>
      </c>
      <c r="M69" s="182">
        <f>'[1]Costing Sept ''21'!$P$28</f>
        <v>15.903592258064515</v>
      </c>
      <c r="N69" s="178" t="s">
        <v>180</v>
      </c>
      <c r="O69" s="178" t="s">
        <v>180</v>
      </c>
      <c r="P69" s="178" t="s">
        <v>180</v>
      </c>
      <c r="Q69" s="178" t="s">
        <v>180</v>
      </c>
      <c r="R69" s="178" t="s">
        <v>180</v>
      </c>
      <c r="S69" s="178" t="s">
        <v>180</v>
      </c>
      <c r="T69" s="178" t="s">
        <v>180</v>
      </c>
      <c r="U69" s="178" t="s">
        <v>180</v>
      </c>
      <c r="V69" s="76" t="s">
        <v>85</v>
      </c>
    </row>
    <row r="70" spans="1:22" ht="48" customHeight="1" x14ac:dyDescent="0.2">
      <c r="A70" s="300"/>
      <c r="B70" s="302"/>
      <c r="C70" s="362"/>
      <c r="D70" s="362"/>
      <c r="E70" s="362"/>
      <c r="F70" s="362"/>
      <c r="G70" s="369"/>
      <c r="H70" s="362"/>
      <c r="I70" s="144" t="s">
        <v>19</v>
      </c>
      <c r="J70" s="178" t="s">
        <v>180</v>
      </c>
      <c r="K70" s="178" t="s">
        <v>180</v>
      </c>
      <c r="L70" s="178" t="s">
        <v>180</v>
      </c>
      <c r="M70" s="178" t="s">
        <v>180</v>
      </c>
      <c r="N70" s="178" t="s">
        <v>180</v>
      </c>
      <c r="O70" s="178" t="s">
        <v>180</v>
      </c>
      <c r="P70" s="178" t="s">
        <v>180</v>
      </c>
      <c r="Q70" s="178" t="s">
        <v>180</v>
      </c>
      <c r="R70" s="178" t="s">
        <v>180</v>
      </c>
      <c r="S70" s="178" t="s">
        <v>180</v>
      </c>
      <c r="T70" s="178" t="s">
        <v>180</v>
      </c>
      <c r="U70" s="178" t="s">
        <v>180</v>
      </c>
      <c r="V70" s="80" t="s">
        <v>86</v>
      </c>
    </row>
    <row r="71" spans="1:22" s="30" customFormat="1" ht="18.75" customHeight="1" x14ac:dyDescent="0.2">
      <c r="A71" s="21">
        <v>19</v>
      </c>
      <c r="B71" s="34" t="s">
        <v>20</v>
      </c>
      <c r="C71" s="21"/>
      <c r="D71" s="21"/>
      <c r="E71" s="21"/>
      <c r="F71" s="21"/>
      <c r="G71" s="31"/>
      <c r="H71" s="21"/>
      <c r="I71" s="134"/>
      <c r="J71" s="262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75"/>
    </row>
    <row r="72" spans="1:22" ht="30.75" customHeight="1" x14ac:dyDescent="0.2">
      <c r="A72" s="299">
        <v>1</v>
      </c>
      <c r="B72" s="301" t="s">
        <v>74</v>
      </c>
      <c r="C72" s="291" t="s">
        <v>196</v>
      </c>
      <c r="D72" s="331" t="s">
        <v>121</v>
      </c>
      <c r="E72" s="340"/>
      <c r="F72" s="342" t="s">
        <v>156</v>
      </c>
      <c r="G72" s="338" t="s">
        <v>195</v>
      </c>
      <c r="H72" s="340" t="s">
        <v>197</v>
      </c>
      <c r="I72" s="144" t="s">
        <v>18</v>
      </c>
      <c r="J72" s="178" t="s">
        <v>180</v>
      </c>
      <c r="K72" s="273">
        <f>'[1]Costing Sept ''21'!$P$29</f>
        <v>0.71806191600000002</v>
      </c>
      <c r="L72" s="273">
        <f>'[1]Costing Sept ''21'!$P$29</f>
        <v>0.71806191600000002</v>
      </c>
      <c r="M72" s="273">
        <f>'[1]Costing Sept ''21'!$P$29</f>
        <v>0.71806191600000002</v>
      </c>
      <c r="N72" s="178" t="s">
        <v>180</v>
      </c>
      <c r="O72" s="178" t="s">
        <v>180</v>
      </c>
      <c r="P72" s="178" t="s">
        <v>180</v>
      </c>
      <c r="Q72" s="178" t="s">
        <v>180</v>
      </c>
      <c r="R72" s="178" t="s">
        <v>180</v>
      </c>
      <c r="S72" s="178" t="s">
        <v>180</v>
      </c>
      <c r="T72" s="178" t="s">
        <v>180</v>
      </c>
      <c r="U72" s="178" t="s">
        <v>180</v>
      </c>
      <c r="V72" s="76" t="s">
        <v>198</v>
      </c>
    </row>
    <row r="73" spans="1:22" ht="69.75" customHeight="1" x14ac:dyDescent="0.2">
      <c r="A73" s="300"/>
      <c r="B73" s="302"/>
      <c r="C73" s="291"/>
      <c r="D73" s="332"/>
      <c r="E73" s="341"/>
      <c r="F73" s="343"/>
      <c r="G73" s="339"/>
      <c r="H73" s="341"/>
      <c r="I73" s="144" t="s">
        <v>19</v>
      </c>
      <c r="J73" s="178" t="s">
        <v>180</v>
      </c>
      <c r="K73" s="178" t="s">
        <v>180</v>
      </c>
      <c r="L73" s="178" t="s">
        <v>180</v>
      </c>
      <c r="M73" s="178" t="s">
        <v>180</v>
      </c>
      <c r="N73" s="178" t="s">
        <v>180</v>
      </c>
      <c r="O73" s="178" t="s">
        <v>180</v>
      </c>
      <c r="P73" s="178" t="s">
        <v>180</v>
      </c>
      <c r="Q73" s="178" t="s">
        <v>180</v>
      </c>
      <c r="R73" s="178" t="s">
        <v>180</v>
      </c>
      <c r="S73" s="178" t="s">
        <v>180</v>
      </c>
      <c r="T73" s="178" t="s">
        <v>180</v>
      </c>
      <c r="U73" s="178" t="s">
        <v>180</v>
      </c>
      <c r="V73" s="77"/>
    </row>
    <row r="74" spans="1:22" s="2" customFormat="1" ht="63.75" customHeight="1" x14ac:dyDescent="0.2">
      <c r="A74" s="299">
        <v>1</v>
      </c>
      <c r="B74" s="301" t="s">
        <v>132</v>
      </c>
      <c r="C74" s="291" t="s">
        <v>196</v>
      </c>
      <c r="D74" s="331" t="s">
        <v>121</v>
      </c>
      <c r="E74" s="340"/>
      <c r="F74" s="342" t="s">
        <v>156</v>
      </c>
      <c r="G74" s="338" t="s">
        <v>199</v>
      </c>
      <c r="H74" s="340" t="s">
        <v>197</v>
      </c>
      <c r="I74" s="144" t="s">
        <v>18</v>
      </c>
      <c r="J74" s="178" t="s">
        <v>180</v>
      </c>
      <c r="K74" s="273">
        <f>'[1]Costing Sept ''21'!$P$30</f>
        <v>0.86493821700000006</v>
      </c>
      <c r="L74" s="273">
        <f>'[1]Costing Sept ''21'!$P$30</f>
        <v>0.86493821700000006</v>
      </c>
      <c r="M74" s="273">
        <f>'[1]Costing Sept ''21'!$P$30</f>
        <v>0.86493821700000006</v>
      </c>
      <c r="N74" s="178" t="s">
        <v>180</v>
      </c>
      <c r="O74" s="178" t="s">
        <v>180</v>
      </c>
      <c r="P74" s="178" t="s">
        <v>180</v>
      </c>
      <c r="Q74" s="178" t="s">
        <v>180</v>
      </c>
      <c r="R74" s="178" t="s">
        <v>180</v>
      </c>
      <c r="S74" s="178" t="s">
        <v>180</v>
      </c>
      <c r="T74" s="178" t="s">
        <v>180</v>
      </c>
      <c r="U74" s="178" t="s">
        <v>180</v>
      </c>
      <c r="V74" s="76" t="s">
        <v>198</v>
      </c>
    </row>
    <row r="75" spans="1:22" ht="24" customHeight="1" x14ac:dyDescent="0.2">
      <c r="A75" s="300"/>
      <c r="B75" s="302"/>
      <c r="C75" s="291"/>
      <c r="D75" s="332"/>
      <c r="E75" s="341"/>
      <c r="F75" s="343"/>
      <c r="G75" s="339"/>
      <c r="H75" s="341"/>
      <c r="I75" s="144" t="s">
        <v>19</v>
      </c>
      <c r="J75" s="178" t="s">
        <v>180</v>
      </c>
      <c r="K75" s="178" t="s">
        <v>180</v>
      </c>
      <c r="L75" s="178" t="s">
        <v>180</v>
      </c>
      <c r="M75" s="178" t="s">
        <v>180</v>
      </c>
      <c r="N75" s="178" t="s">
        <v>180</v>
      </c>
      <c r="O75" s="178" t="s">
        <v>180</v>
      </c>
      <c r="P75" s="178" t="s">
        <v>180</v>
      </c>
      <c r="Q75" s="178" t="s">
        <v>180</v>
      </c>
      <c r="R75" s="178" t="s">
        <v>180</v>
      </c>
      <c r="S75" s="178" t="s">
        <v>180</v>
      </c>
      <c r="T75" s="178" t="s">
        <v>180</v>
      </c>
      <c r="U75" s="178" t="s">
        <v>180</v>
      </c>
      <c r="V75" s="77"/>
    </row>
    <row r="76" spans="1:22" s="2" customFormat="1" ht="59.25" customHeight="1" x14ac:dyDescent="0.2">
      <c r="A76" s="299">
        <v>1</v>
      </c>
      <c r="B76" s="301" t="s">
        <v>166</v>
      </c>
      <c r="C76" s="291" t="s">
        <v>196</v>
      </c>
      <c r="D76" s="331" t="s">
        <v>121</v>
      </c>
      <c r="E76" s="340"/>
      <c r="F76" s="342" t="s">
        <v>156</v>
      </c>
      <c r="G76" s="338" t="s">
        <v>199</v>
      </c>
      <c r="H76" s="340" t="s">
        <v>197</v>
      </c>
      <c r="I76" s="144" t="s">
        <v>18</v>
      </c>
      <c r="J76" s="178" t="s">
        <v>180</v>
      </c>
      <c r="K76" s="273">
        <f>'[1]Costing Sept ''21'!$P$31</f>
        <v>0.65278356000000015</v>
      </c>
      <c r="L76" s="273">
        <f>'[1]Costing Sept ''21'!$P$31</f>
        <v>0.65278356000000015</v>
      </c>
      <c r="M76" s="273">
        <f>'[1]Costing Sept ''21'!$P$31</f>
        <v>0.65278356000000015</v>
      </c>
      <c r="N76" s="178" t="s">
        <v>180</v>
      </c>
      <c r="O76" s="178" t="s">
        <v>180</v>
      </c>
      <c r="P76" s="178" t="s">
        <v>180</v>
      </c>
      <c r="Q76" s="178" t="s">
        <v>180</v>
      </c>
      <c r="R76" s="178" t="s">
        <v>180</v>
      </c>
      <c r="S76" s="178" t="s">
        <v>180</v>
      </c>
      <c r="T76" s="178" t="s">
        <v>180</v>
      </c>
      <c r="U76" s="178" t="s">
        <v>180</v>
      </c>
      <c r="V76" s="76" t="s">
        <v>198</v>
      </c>
    </row>
    <row r="77" spans="1:22" ht="28.5" customHeight="1" x14ac:dyDescent="0.2">
      <c r="A77" s="300"/>
      <c r="B77" s="302"/>
      <c r="C77" s="291"/>
      <c r="D77" s="332"/>
      <c r="E77" s="341"/>
      <c r="F77" s="343"/>
      <c r="G77" s="339"/>
      <c r="H77" s="341"/>
      <c r="I77" s="144" t="s">
        <v>19</v>
      </c>
      <c r="J77" s="178" t="s">
        <v>180</v>
      </c>
      <c r="K77" s="178" t="s">
        <v>180</v>
      </c>
      <c r="L77" s="178" t="s">
        <v>180</v>
      </c>
      <c r="M77" s="178" t="s">
        <v>180</v>
      </c>
      <c r="N77" s="178" t="s">
        <v>180</v>
      </c>
      <c r="O77" s="178" t="s">
        <v>180</v>
      </c>
      <c r="P77" s="178" t="s">
        <v>180</v>
      </c>
      <c r="Q77" s="178" t="s">
        <v>180</v>
      </c>
      <c r="R77" s="178" t="s">
        <v>180</v>
      </c>
      <c r="S77" s="178" t="s">
        <v>180</v>
      </c>
      <c r="T77" s="178" t="s">
        <v>180</v>
      </c>
      <c r="U77" s="178" t="s">
        <v>180</v>
      </c>
      <c r="V77" s="77"/>
    </row>
    <row r="78" spans="1:22" s="2" customFormat="1" ht="59.25" customHeight="1" x14ac:dyDescent="0.2">
      <c r="A78" s="299">
        <v>1</v>
      </c>
      <c r="B78" s="301" t="s">
        <v>169</v>
      </c>
      <c r="C78" s="291" t="s">
        <v>196</v>
      </c>
      <c r="D78" s="331" t="s">
        <v>121</v>
      </c>
      <c r="E78" s="340"/>
      <c r="F78" s="342" t="s">
        <v>156</v>
      </c>
      <c r="G78" s="338" t="s">
        <v>200</v>
      </c>
      <c r="H78" s="340" t="s">
        <v>197</v>
      </c>
      <c r="I78" s="144" t="s">
        <v>18</v>
      </c>
      <c r="J78" s="178" t="s">
        <v>180</v>
      </c>
      <c r="K78" s="273">
        <f>'[1]Costing Sept ''21'!$P$32</f>
        <v>0.68542273800000009</v>
      </c>
      <c r="L78" s="273">
        <f>'[1]Costing Sept ''21'!$P$32</f>
        <v>0.68542273800000009</v>
      </c>
      <c r="M78" s="273">
        <f>'[1]Costing Sept ''21'!$P$32</f>
        <v>0.68542273800000009</v>
      </c>
      <c r="N78" s="178" t="s">
        <v>180</v>
      </c>
      <c r="O78" s="178" t="s">
        <v>180</v>
      </c>
      <c r="P78" s="178" t="s">
        <v>180</v>
      </c>
      <c r="Q78" s="178" t="s">
        <v>180</v>
      </c>
      <c r="R78" s="178" t="s">
        <v>180</v>
      </c>
      <c r="S78" s="178" t="s">
        <v>180</v>
      </c>
      <c r="T78" s="178" t="s">
        <v>180</v>
      </c>
      <c r="U78" s="178" t="s">
        <v>180</v>
      </c>
      <c r="V78" s="76" t="s">
        <v>198</v>
      </c>
    </row>
    <row r="79" spans="1:22" ht="37.5" customHeight="1" x14ac:dyDescent="0.2">
      <c r="A79" s="300"/>
      <c r="B79" s="302"/>
      <c r="C79" s="291"/>
      <c r="D79" s="332"/>
      <c r="E79" s="341"/>
      <c r="F79" s="343"/>
      <c r="G79" s="339"/>
      <c r="H79" s="341"/>
      <c r="I79" s="144" t="s">
        <v>19</v>
      </c>
      <c r="J79" s="178" t="s">
        <v>180</v>
      </c>
      <c r="K79" s="178" t="s">
        <v>180</v>
      </c>
      <c r="L79" s="178" t="s">
        <v>180</v>
      </c>
      <c r="M79" s="178" t="s">
        <v>180</v>
      </c>
      <c r="N79" s="178" t="s">
        <v>180</v>
      </c>
      <c r="O79" s="178" t="s">
        <v>180</v>
      </c>
      <c r="P79" s="178" t="s">
        <v>180</v>
      </c>
      <c r="Q79" s="178" t="s">
        <v>180</v>
      </c>
      <c r="R79" s="178" t="s">
        <v>180</v>
      </c>
      <c r="S79" s="178" t="s">
        <v>180</v>
      </c>
      <c r="T79" s="178" t="s">
        <v>180</v>
      </c>
      <c r="U79" s="178" t="s">
        <v>180</v>
      </c>
      <c r="V79" s="77"/>
    </row>
    <row r="80" spans="1:22" s="2" customFormat="1" ht="59.25" customHeight="1" x14ac:dyDescent="0.2">
      <c r="A80" s="299">
        <v>1</v>
      </c>
      <c r="B80" s="301" t="s">
        <v>170</v>
      </c>
      <c r="C80" s="291" t="s">
        <v>196</v>
      </c>
      <c r="D80" s="331" t="s">
        <v>121</v>
      </c>
      <c r="E80" s="340"/>
      <c r="F80" s="342" t="s">
        <v>156</v>
      </c>
      <c r="G80" s="338" t="s">
        <v>201</v>
      </c>
      <c r="H80" s="340" t="s">
        <v>197</v>
      </c>
      <c r="I80" s="144" t="s">
        <v>18</v>
      </c>
      <c r="J80" s="178" t="s">
        <v>180</v>
      </c>
      <c r="K80" s="273">
        <f>'[1]Costing Sept ''21'!$P$33</f>
        <v>0.62014438199999999</v>
      </c>
      <c r="L80" s="273">
        <f>'[1]Costing Sept ''21'!$P$33</f>
        <v>0.62014438199999999</v>
      </c>
      <c r="M80" s="273">
        <f>'[1]Costing Sept ''21'!$P$33</f>
        <v>0.62014438199999999</v>
      </c>
      <c r="N80" s="178" t="s">
        <v>180</v>
      </c>
      <c r="O80" s="178" t="s">
        <v>180</v>
      </c>
      <c r="P80" s="178" t="s">
        <v>180</v>
      </c>
      <c r="Q80" s="178" t="s">
        <v>180</v>
      </c>
      <c r="R80" s="178" t="s">
        <v>180</v>
      </c>
      <c r="S80" s="178" t="s">
        <v>180</v>
      </c>
      <c r="T80" s="178" t="s">
        <v>180</v>
      </c>
      <c r="U80" s="178" t="s">
        <v>180</v>
      </c>
      <c r="V80" s="76" t="s">
        <v>198</v>
      </c>
    </row>
    <row r="81" spans="1:22" ht="37.5" customHeight="1" x14ac:dyDescent="0.2">
      <c r="A81" s="300"/>
      <c r="B81" s="302"/>
      <c r="C81" s="291"/>
      <c r="D81" s="332"/>
      <c r="E81" s="341"/>
      <c r="F81" s="343"/>
      <c r="G81" s="339"/>
      <c r="H81" s="341"/>
      <c r="I81" s="144" t="s">
        <v>19</v>
      </c>
      <c r="J81" s="178" t="s">
        <v>180</v>
      </c>
      <c r="K81" s="178" t="s">
        <v>180</v>
      </c>
      <c r="L81" s="178" t="s">
        <v>180</v>
      </c>
      <c r="M81" s="178" t="s">
        <v>180</v>
      </c>
      <c r="N81" s="178" t="s">
        <v>180</v>
      </c>
      <c r="O81" s="178" t="s">
        <v>180</v>
      </c>
      <c r="P81" s="178" t="s">
        <v>180</v>
      </c>
      <c r="Q81" s="178" t="s">
        <v>180</v>
      </c>
      <c r="R81" s="178" t="s">
        <v>180</v>
      </c>
      <c r="S81" s="178" t="s">
        <v>180</v>
      </c>
      <c r="T81" s="178" t="s">
        <v>180</v>
      </c>
      <c r="U81" s="178" t="s">
        <v>180</v>
      </c>
      <c r="V81" s="77"/>
    </row>
    <row r="82" spans="1:22" s="2" customFormat="1" ht="59.25" customHeight="1" x14ac:dyDescent="0.2">
      <c r="A82" s="299">
        <v>1</v>
      </c>
      <c r="B82" s="301" t="s">
        <v>202</v>
      </c>
      <c r="C82" s="291" t="s">
        <v>196</v>
      </c>
      <c r="D82" s="331" t="s">
        <v>121</v>
      </c>
      <c r="E82" s="340"/>
      <c r="F82" s="342" t="s">
        <v>156</v>
      </c>
      <c r="G82" s="338" t="s">
        <v>203</v>
      </c>
      <c r="H82" s="340" t="s">
        <v>197</v>
      </c>
      <c r="I82" s="144" t="s">
        <v>18</v>
      </c>
      <c r="J82" s="178" t="s">
        <v>180</v>
      </c>
      <c r="K82" s="273">
        <f>'[1]Costing Sept ''21'!$P$34</f>
        <v>0.65278356000000015</v>
      </c>
      <c r="L82" s="273">
        <f>'[1]Costing Sept ''21'!$P$34</f>
        <v>0.65278356000000015</v>
      </c>
      <c r="M82" s="273">
        <f>'[1]Costing Sept ''21'!$P$34</f>
        <v>0.65278356000000015</v>
      </c>
      <c r="N82" s="178" t="s">
        <v>180</v>
      </c>
      <c r="O82" s="178" t="s">
        <v>180</v>
      </c>
      <c r="P82" s="178" t="s">
        <v>180</v>
      </c>
      <c r="Q82" s="178" t="s">
        <v>180</v>
      </c>
      <c r="R82" s="178" t="s">
        <v>180</v>
      </c>
      <c r="S82" s="178" t="s">
        <v>180</v>
      </c>
      <c r="T82" s="178" t="s">
        <v>180</v>
      </c>
      <c r="U82" s="178" t="s">
        <v>180</v>
      </c>
      <c r="V82" s="76" t="s">
        <v>198</v>
      </c>
    </row>
    <row r="83" spans="1:22" ht="51.75" customHeight="1" x14ac:dyDescent="0.2">
      <c r="A83" s="300"/>
      <c r="B83" s="302"/>
      <c r="C83" s="291"/>
      <c r="D83" s="332"/>
      <c r="E83" s="341"/>
      <c r="F83" s="343"/>
      <c r="G83" s="339"/>
      <c r="H83" s="341"/>
      <c r="I83" s="144" t="s">
        <v>19</v>
      </c>
      <c r="J83" s="178" t="s">
        <v>180</v>
      </c>
      <c r="K83" s="178" t="s">
        <v>180</v>
      </c>
      <c r="L83" s="178" t="s">
        <v>180</v>
      </c>
      <c r="M83" s="178" t="s">
        <v>180</v>
      </c>
      <c r="N83" s="178" t="s">
        <v>180</v>
      </c>
      <c r="O83" s="178" t="s">
        <v>180</v>
      </c>
      <c r="P83" s="178" t="s">
        <v>180</v>
      </c>
      <c r="Q83" s="178" t="s">
        <v>180</v>
      </c>
      <c r="R83" s="178" t="s">
        <v>180</v>
      </c>
      <c r="S83" s="178" t="s">
        <v>180</v>
      </c>
      <c r="T83" s="178" t="s">
        <v>180</v>
      </c>
      <c r="U83" s="178" t="s">
        <v>180</v>
      </c>
      <c r="V83" s="77"/>
    </row>
    <row r="84" spans="1:22" s="2" customFormat="1" ht="59.25" customHeight="1" x14ac:dyDescent="0.2">
      <c r="A84" s="299">
        <v>1</v>
      </c>
      <c r="B84" s="301" t="s">
        <v>204</v>
      </c>
      <c r="C84" s="291" t="s">
        <v>196</v>
      </c>
      <c r="D84" s="331" t="s">
        <v>121</v>
      </c>
      <c r="E84" s="340"/>
      <c r="F84" s="342" t="s">
        <v>156</v>
      </c>
      <c r="G84" s="338" t="s">
        <v>205</v>
      </c>
      <c r="H84" s="340" t="s">
        <v>197</v>
      </c>
      <c r="I84" s="144" t="s">
        <v>18</v>
      </c>
      <c r="J84" s="178" t="s">
        <v>180</v>
      </c>
      <c r="K84" s="273">
        <f>'[1]Costing Sept ''21'!$P$35</f>
        <v>0.53854643700000004</v>
      </c>
      <c r="L84" s="273">
        <f>'[1]Costing Sept ''21'!$P$35</f>
        <v>0.53854643700000004</v>
      </c>
      <c r="M84" s="273">
        <f>'[1]Costing Sept ''21'!$P$35</f>
        <v>0.53854643700000004</v>
      </c>
      <c r="N84" s="178" t="s">
        <v>180</v>
      </c>
      <c r="O84" s="178" t="s">
        <v>180</v>
      </c>
      <c r="P84" s="178" t="s">
        <v>180</v>
      </c>
      <c r="Q84" s="178" t="s">
        <v>180</v>
      </c>
      <c r="R84" s="178" t="s">
        <v>180</v>
      </c>
      <c r="S84" s="178" t="s">
        <v>180</v>
      </c>
      <c r="T84" s="178" t="s">
        <v>180</v>
      </c>
      <c r="U84" s="178" t="s">
        <v>180</v>
      </c>
      <c r="V84" s="76" t="s">
        <v>198</v>
      </c>
    </row>
    <row r="85" spans="1:22" ht="51.75" customHeight="1" x14ac:dyDescent="0.2">
      <c r="A85" s="300"/>
      <c r="B85" s="302"/>
      <c r="C85" s="291"/>
      <c r="D85" s="332"/>
      <c r="E85" s="341"/>
      <c r="F85" s="343"/>
      <c r="G85" s="339"/>
      <c r="H85" s="341"/>
      <c r="I85" s="144" t="s">
        <v>19</v>
      </c>
      <c r="J85" s="178" t="s">
        <v>180</v>
      </c>
      <c r="K85" s="178" t="s">
        <v>180</v>
      </c>
      <c r="L85" s="178" t="s">
        <v>180</v>
      </c>
      <c r="M85" s="178" t="s">
        <v>180</v>
      </c>
      <c r="N85" s="178" t="s">
        <v>180</v>
      </c>
      <c r="O85" s="178" t="s">
        <v>180</v>
      </c>
      <c r="P85" s="178" t="s">
        <v>180</v>
      </c>
      <c r="Q85" s="178" t="s">
        <v>180</v>
      </c>
      <c r="R85" s="178" t="s">
        <v>180</v>
      </c>
      <c r="S85" s="178" t="s">
        <v>180</v>
      </c>
      <c r="T85" s="178" t="s">
        <v>180</v>
      </c>
      <c r="U85" s="178" t="s">
        <v>180</v>
      </c>
      <c r="V85" s="77"/>
    </row>
    <row r="86" spans="1:22" s="2" customFormat="1" ht="59.25" customHeight="1" x14ac:dyDescent="0.2">
      <c r="A86" s="299">
        <v>1</v>
      </c>
      <c r="B86" s="301" t="s">
        <v>206</v>
      </c>
      <c r="C86" s="291" t="s">
        <v>196</v>
      </c>
      <c r="D86" s="331" t="s">
        <v>121</v>
      </c>
      <c r="E86" s="340"/>
      <c r="F86" s="342" t="s">
        <v>156</v>
      </c>
      <c r="G86" s="338" t="s">
        <v>207</v>
      </c>
      <c r="H86" s="340" t="s">
        <v>197</v>
      </c>
      <c r="I86" s="144" t="s">
        <v>18</v>
      </c>
      <c r="J86" s="178" t="s">
        <v>180</v>
      </c>
      <c r="K86" s="273">
        <f>'[1]Costing Sept ''21'!$P$36</f>
        <v>0.65278356000000015</v>
      </c>
      <c r="L86" s="273">
        <f>'[1]Costing Sept ''21'!$P$36</f>
        <v>0.65278356000000015</v>
      </c>
      <c r="M86" s="273">
        <f>'[1]Costing Sept ''21'!$P$36</f>
        <v>0.65278356000000015</v>
      </c>
      <c r="N86" s="178" t="s">
        <v>180</v>
      </c>
      <c r="O86" s="178" t="s">
        <v>180</v>
      </c>
      <c r="P86" s="178" t="s">
        <v>180</v>
      </c>
      <c r="Q86" s="178" t="s">
        <v>180</v>
      </c>
      <c r="R86" s="178" t="s">
        <v>180</v>
      </c>
      <c r="S86" s="178" t="s">
        <v>180</v>
      </c>
      <c r="T86" s="178" t="s">
        <v>180</v>
      </c>
      <c r="U86" s="178" t="s">
        <v>180</v>
      </c>
      <c r="V86" s="76" t="s">
        <v>198</v>
      </c>
    </row>
    <row r="87" spans="1:22" ht="51.75" customHeight="1" x14ac:dyDescent="0.2">
      <c r="A87" s="300"/>
      <c r="B87" s="302"/>
      <c r="C87" s="291"/>
      <c r="D87" s="332"/>
      <c r="E87" s="341"/>
      <c r="F87" s="343"/>
      <c r="G87" s="339"/>
      <c r="H87" s="341"/>
      <c r="I87" s="144" t="s">
        <v>19</v>
      </c>
      <c r="J87" s="178" t="s">
        <v>180</v>
      </c>
      <c r="K87" s="178" t="s">
        <v>180</v>
      </c>
      <c r="L87" s="178" t="s">
        <v>180</v>
      </c>
      <c r="M87" s="178" t="s">
        <v>180</v>
      </c>
      <c r="N87" s="178" t="s">
        <v>180</v>
      </c>
      <c r="O87" s="178" t="s">
        <v>180</v>
      </c>
      <c r="P87" s="178" t="s">
        <v>180</v>
      </c>
      <c r="Q87" s="178" t="s">
        <v>180</v>
      </c>
      <c r="R87" s="178" t="s">
        <v>180</v>
      </c>
      <c r="S87" s="178" t="s">
        <v>180</v>
      </c>
      <c r="T87" s="178" t="s">
        <v>180</v>
      </c>
      <c r="U87" s="178" t="s">
        <v>180</v>
      </c>
      <c r="V87" s="77"/>
    </row>
    <row r="88" spans="1:22" s="2" customFormat="1" ht="59.25" customHeight="1" x14ac:dyDescent="0.2">
      <c r="A88" s="299">
        <v>1</v>
      </c>
      <c r="B88" s="301" t="s">
        <v>208</v>
      </c>
      <c r="C88" s="291" t="s">
        <v>196</v>
      </c>
      <c r="D88" s="331" t="s">
        <v>121</v>
      </c>
      <c r="E88" s="340"/>
      <c r="F88" s="342" t="s">
        <v>156</v>
      </c>
      <c r="G88" s="338" t="s">
        <v>209</v>
      </c>
      <c r="H88" s="340" t="s">
        <v>197</v>
      </c>
      <c r="I88" s="144" t="s">
        <v>18</v>
      </c>
      <c r="J88" s="178" t="s">
        <v>180</v>
      </c>
      <c r="K88" s="273">
        <f>'[1]Costing Sept ''21'!$P$37</f>
        <v>0.78334027200000012</v>
      </c>
      <c r="L88" s="273">
        <f>'[1]Costing Sept ''21'!$P$37</f>
        <v>0.78334027200000012</v>
      </c>
      <c r="M88" s="273">
        <f>'[1]Costing Sept ''21'!$P$37</f>
        <v>0.78334027200000012</v>
      </c>
      <c r="N88" s="178" t="s">
        <v>180</v>
      </c>
      <c r="O88" s="178" t="s">
        <v>180</v>
      </c>
      <c r="P88" s="178" t="s">
        <v>180</v>
      </c>
      <c r="Q88" s="178" t="s">
        <v>180</v>
      </c>
      <c r="R88" s="178" t="s">
        <v>180</v>
      </c>
      <c r="S88" s="178" t="s">
        <v>180</v>
      </c>
      <c r="T88" s="178" t="s">
        <v>180</v>
      </c>
      <c r="U88" s="178" t="s">
        <v>180</v>
      </c>
      <c r="V88" s="76" t="s">
        <v>198</v>
      </c>
    </row>
    <row r="89" spans="1:22" ht="35.25" customHeight="1" x14ac:dyDescent="0.2">
      <c r="A89" s="300"/>
      <c r="B89" s="302"/>
      <c r="C89" s="291"/>
      <c r="D89" s="332"/>
      <c r="E89" s="341"/>
      <c r="F89" s="343"/>
      <c r="G89" s="339"/>
      <c r="H89" s="341"/>
      <c r="I89" s="144" t="s">
        <v>19</v>
      </c>
      <c r="J89" s="178" t="s">
        <v>180</v>
      </c>
      <c r="K89" s="178" t="s">
        <v>180</v>
      </c>
      <c r="L89" s="178" t="s">
        <v>180</v>
      </c>
      <c r="M89" s="178" t="s">
        <v>180</v>
      </c>
      <c r="N89" s="178" t="s">
        <v>180</v>
      </c>
      <c r="O89" s="178" t="s">
        <v>180</v>
      </c>
      <c r="P89" s="178" t="s">
        <v>180</v>
      </c>
      <c r="Q89" s="178" t="s">
        <v>180</v>
      </c>
      <c r="R89" s="178" t="s">
        <v>180</v>
      </c>
      <c r="S89" s="178" t="s">
        <v>180</v>
      </c>
      <c r="T89" s="178" t="s">
        <v>180</v>
      </c>
      <c r="U89" s="178" t="s">
        <v>180</v>
      </c>
      <c r="V89" s="77"/>
    </row>
    <row r="90" spans="1:22" s="2" customFormat="1" ht="59.25" customHeight="1" x14ac:dyDescent="0.2">
      <c r="A90" s="299">
        <v>1</v>
      </c>
      <c r="B90" s="301" t="s">
        <v>210</v>
      </c>
      <c r="C90" s="291" t="s">
        <v>196</v>
      </c>
      <c r="D90" s="331" t="s">
        <v>121</v>
      </c>
      <c r="E90" s="340"/>
      <c r="F90" s="342" t="s">
        <v>156</v>
      </c>
      <c r="G90" s="338" t="s">
        <v>211</v>
      </c>
      <c r="H90" s="340" t="s">
        <v>197</v>
      </c>
      <c r="I90" s="144" t="s">
        <v>18</v>
      </c>
      <c r="J90" s="178" t="s">
        <v>180</v>
      </c>
      <c r="K90" s="273">
        <f>'[1]Costing Sept ''21'!$P$38</f>
        <v>0.97917534000000006</v>
      </c>
      <c r="L90" s="273">
        <f>'[1]Costing Sept ''21'!$P$38</f>
        <v>0.97917534000000006</v>
      </c>
      <c r="M90" s="273">
        <f>'[1]Costing Sept ''21'!$P$38</f>
        <v>0.97917534000000006</v>
      </c>
      <c r="N90" s="178" t="s">
        <v>180</v>
      </c>
      <c r="O90" s="178" t="s">
        <v>180</v>
      </c>
      <c r="P90" s="178" t="s">
        <v>180</v>
      </c>
      <c r="Q90" s="178" t="s">
        <v>180</v>
      </c>
      <c r="R90" s="178" t="s">
        <v>180</v>
      </c>
      <c r="S90" s="178" t="s">
        <v>180</v>
      </c>
      <c r="T90" s="178" t="s">
        <v>180</v>
      </c>
      <c r="U90" s="178" t="s">
        <v>180</v>
      </c>
      <c r="V90" s="76" t="s">
        <v>198</v>
      </c>
    </row>
    <row r="91" spans="1:22" ht="35.25" customHeight="1" x14ac:dyDescent="0.2">
      <c r="A91" s="300"/>
      <c r="B91" s="302"/>
      <c r="C91" s="291"/>
      <c r="D91" s="332"/>
      <c r="E91" s="341"/>
      <c r="F91" s="343"/>
      <c r="G91" s="339"/>
      <c r="H91" s="341"/>
      <c r="I91" s="144" t="s">
        <v>19</v>
      </c>
      <c r="J91" s="178" t="s">
        <v>180</v>
      </c>
      <c r="K91" s="178" t="s">
        <v>180</v>
      </c>
      <c r="L91" s="178" t="s">
        <v>180</v>
      </c>
      <c r="M91" s="178" t="s">
        <v>180</v>
      </c>
      <c r="N91" s="178" t="s">
        <v>180</v>
      </c>
      <c r="O91" s="178" t="s">
        <v>180</v>
      </c>
      <c r="P91" s="178" t="s">
        <v>180</v>
      </c>
      <c r="Q91" s="178" t="s">
        <v>180</v>
      </c>
      <c r="R91" s="178" t="s">
        <v>180</v>
      </c>
      <c r="S91" s="178" t="s">
        <v>180</v>
      </c>
      <c r="T91" s="178" t="s">
        <v>180</v>
      </c>
      <c r="U91" s="178" t="s">
        <v>180</v>
      </c>
      <c r="V91" s="77"/>
    </row>
    <row r="92" spans="1:22" s="2" customFormat="1" ht="59.25" customHeight="1" x14ac:dyDescent="0.2">
      <c r="A92" s="299">
        <v>1</v>
      </c>
      <c r="B92" s="301" t="s">
        <v>212</v>
      </c>
      <c r="C92" s="291" t="s">
        <v>196</v>
      </c>
      <c r="D92" s="331" t="s">
        <v>121</v>
      </c>
      <c r="E92" s="340"/>
      <c r="F92" s="342" t="s">
        <v>156</v>
      </c>
      <c r="G92" s="338" t="s">
        <v>213</v>
      </c>
      <c r="H92" s="340" t="s">
        <v>197</v>
      </c>
      <c r="I92" s="144" t="s">
        <v>18</v>
      </c>
      <c r="J92" s="178" t="s">
        <v>180</v>
      </c>
      <c r="K92" s="273">
        <f>'[1]Costing Sept ''21'!$P$39</f>
        <v>0.78334027200000012</v>
      </c>
      <c r="L92" s="273">
        <f>'[1]Costing Sept ''21'!$P$39</f>
        <v>0.78334027200000012</v>
      </c>
      <c r="M92" s="273">
        <f>'[1]Costing Sept ''21'!$P$39</f>
        <v>0.78334027200000012</v>
      </c>
      <c r="N92" s="178" t="s">
        <v>180</v>
      </c>
      <c r="O92" s="178" t="s">
        <v>180</v>
      </c>
      <c r="P92" s="178" t="s">
        <v>180</v>
      </c>
      <c r="Q92" s="178" t="s">
        <v>180</v>
      </c>
      <c r="R92" s="178" t="s">
        <v>180</v>
      </c>
      <c r="S92" s="178" t="s">
        <v>180</v>
      </c>
      <c r="T92" s="178" t="s">
        <v>180</v>
      </c>
      <c r="U92" s="178" t="s">
        <v>180</v>
      </c>
      <c r="V92" s="76" t="s">
        <v>198</v>
      </c>
    </row>
    <row r="93" spans="1:22" ht="43.5" customHeight="1" x14ac:dyDescent="0.2">
      <c r="A93" s="300"/>
      <c r="B93" s="302"/>
      <c r="C93" s="291"/>
      <c r="D93" s="332"/>
      <c r="E93" s="341"/>
      <c r="F93" s="343"/>
      <c r="G93" s="339"/>
      <c r="H93" s="341"/>
      <c r="I93" s="144" t="s">
        <v>19</v>
      </c>
      <c r="J93" s="178" t="s">
        <v>180</v>
      </c>
      <c r="K93" s="178" t="s">
        <v>180</v>
      </c>
      <c r="L93" s="178" t="s">
        <v>180</v>
      </c>
      <c r="M93" s="178" t="s">
        <v>180</v>
      </c>
      <c r="N93" s="178" t="s">
        <v>180</v>
      </c>
      <c r="O93" s="178" t="s">
        <v>180</v>
      </c>
      <c r="P93" s="178" t="s">
        <v>180</v>
      </c>
      <c r="Q93" s="178" t="s">
        <v>180</v>
      </c>
      <c r="R93" s="178" t="s">
        <v>180</v>
      </c>
      <c r="S93" s="178" t="s">
        <v>180</v>
      </c>
      <c r="T93" s="178" t="s">
        <v>180</v>
      </c>
      <c r="U93" s="178" t="s">
        <v>180</v>
      </c>
      <c r="V93" s="77"/>
    </row>
    <row r="94" spans="1:22" s="2" customFormat="1" ht="59.25" customHeight="1" x14ac:dyDescent="0.2">
      <c r="A94" s="299">
        <v>1</v>
      </c>
      <c r="B94" s="301" t="s">
        <v>214</v>
      </c>
      <c r="C94" s="291" t="s">
        <v>196</v>
      </c>
      <c r="D94" s="331" t="s">
        <v>121</v>
      </c>
      <c r="E94" s="340"/>
      <c r="F94" s="342" t="s">
        <v>156</v>
      </c>
      <c r="G94" s="338" t="s">
        <v>213</v>
      </c>
      <c r="H94" s="340" t="s">
        <v>197</v>
      </c>
      <c r="I94" s="144" t="s">
        <v>18</v>
      </c>
      <c r="J94" s="178" t="s">
        <v>180</v>
      </c>
      <c r="K94" s="273">
        <f>'[1]Costing Sept ''21'!$P$40</f>
        <v>0.83229903900000013</v>
      </c>
      <c r="L94" s="273">
        <f>'[1]Costing Sept ''21'!$P$40</f>
        <v>0.83229903900000013</v>
      </c>
      <c r="M94" s="273">
        <f>'[1]Costing Sept ''21'!$P$40</f>
        <v>0.83229903900000013</v>
      </c>
      <c r="N94" s="178" t="s">
        <v>180</v>
      </c>
      <c r="O94" s="178" t="s">
        <v>180</v>
      </c>
      <c r="P94" s="178" t="s">
        <v>180</v>
      </c>
      <c r="Q94" s="178" t="s">
        <v>180</v>
      </c>
      <c r="R94" s="178" t="s">
        <v>180</v>
      </c>
      <c r="S94" s="178" t="s">
        <v>180</v>
      </c>
      <c r="T94" s="178" t="s">
        <v>180</v>
      </c>
      <c r="U94" s="178" t="s">
        <v>180</v>
      </c>
      <c r="V94" s="76" t="s">
        <v>198</v>
      </c>
    </row>
    <row r="95" spans="1:22" ht="43.5" customHeight="1" x14ac:dyDescent="0.2">
      <c r="A95" s="300"/>
      <c r="B95" s="302"/>
      <c r="C95" s="291"/>
      <c r="D95" s="332"/>
      <c r="E95" s="341"/>
      <c r="F95" s="343"/>
      <c r="G95" s="339"/>
      <c r="H95" s="341"/>
      <c r="I95" s="144" t="s">
        <v>19</v>
      </c>
      <c r="J95" s="178" t="s">
        <v>180</v>
      </c>
      <c r="K95" s="178" t="s">
        <v>180</v>
      </c>
      <c r="L95" s="178" t="s">
        <v>180</v>
      </c>
      <c r="M95" s="178" t="s">
        <v>180</v>
      </c>
      <c r="N95" s="178" t="s">
        <v>180</v>
      </c>
      <c r="O95" s="178" t="s">
        <v>180</v>
      </c>
      <c r="P95" s="178" t="s">
        <v>180</v>
      </c>
      <c r="Q95" s="178" t="s">
        <v>180</v>
      </c>
      <c r="R95" s="178" t="s">
        <v>180</v>
      </c>
      <c r="S95" s="178" t="s">
        <v>180</v>
      </c>
      <c r="T95" s="178" t="s">
        <v>180</v>
      </c>
      <c r="U95" s="178" t="s">
        <v>180</v>
      </c>
      <c r="V95" s="77"/>
    </row>
    <row r="96" spans="1:22" s="30" customFormat="1" ht="14.25" customHeight="1" x14ac:dyDescent="0.2">
      <c r="A96" s="33">
        <v>20</v>
      </c>
      <c r="B96" s="35" t="s">
        <v>48</v>
      </c>
      <c r="C96" s="157"/>
      <c r="D96" s="157"/>
      <c r="E96" s="157"/>
      <c r="F96" s="157"/>
      <c r="G96" s="167"/>
      <c r="H96" s="157"/>
      <c r="I96" s="134"/>
      <c r="J96" s="262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75"/>
    </row>
    <row r="97" spans="1:22" ht="33" customHeight="1" x14ac:dyDescent="0.2">
      <c r="A97" s="299">
        <v>1</v>
      </c>
      <c r="B97" s="301" t="s">
        <v>178</v>
      </c>
      <c r="C97" s="71" t="s">
        <v>155</v>
      </c>
      <c r="D97" s="71" t="s">
        <v>179</v>
      </c>
      <c r="E97" s="361"/>
      <c r="F97" s="361" t="s">
        <v>156</v>
      </c>
      <c r="G97" s="369" t="s">
        <v>154</v>
      </c>
      <c r="H97" s="361">
        <v>50</v>
      </c>
      <c r="I97" s="144" t="s">
        <v>18</v>
      </c>
      <c r="J97" s="178" t="s">
        <v>180</v>
      </c>
      <c r="K97" s="185">
        <f>'[1]Costing Sept ''21'!$P$41</f>
        <v>24.650568000000003</v>
      </c>
      <c r="L97" s="185">
        <f>'[1]Costing Sept ''21'!$P$41</f>
        <v>24.650568000000003</v>
      </c>
      <c r="M97" s="185">
        <f>'[1]Costing Sept ''21'!$P$41</f>
        <v>24.650568000000003</v>
      </c>
      <c r="N97" s="178" t="s">
        <v>180</v>
      </c>
      <c r="O97" s="178" t="s">
        <v>180</v>
      </c>
      <c r="P97" s="178" t="s">
        <v>180</v>
      </c>
      <c r="Q97" s="178" t="s">
        <v>180</v>
      </c>
      <c r="R97" s="178" t="s">
        <v>180</v>
      </c>
      <c r="S97" s="178" t="s">
        <v>180</v>
      </c>
      <c r="T97" s="178" t="s">
        <v>180</v>
      </c>
      <c r="U97" s="178" t="s">
        <v>180</v>
      </c>
      <c r="V97" s="76" t="s">
        <v>85</v>
      </c>
    </row>
    <row r="98" spans="1:22" ht="18" customHeight="1" x14ac:dyDescent="0.2">
      <c r="A98" s="300"/>
      <c r="B98" s="302"/>
      <c r="C98" s="71"/>
      <c r="D98" s="71"/>
      <c r="E98" s="362"/>
      <c r="F98" s="362"/>
      <c r="G98" s="369"/>
      <c r="H98" s="362"/>
      <c r="I98" s="144" t="s">
        <v>19</v>
      </c>
      <c r="J98" s="178" t="s">
        <v>180</v>
      </c>
      <c r="K98" s="178" t="s">
        <v>180</v>
      </c>
      <c r="L98" s="178" t="s">
        <v>180</v>
      </c>
      <c r="M98" s="178" t="s">
        <v>180</v>
      </c>
      <c r="N98" s="178" t="s">
        <v>180</v>
      </c>
      <c r="O98" s="178" t="s">
        <v>180</v>
      </c>
      <c r="P98" s="178" t="s">
        <v>180</v>
      </c>
      <c r="Q98" s="178" t="s">
        <v>180</v>
      </c>
      <c r="R98" s="178" t="s">
        <v>180</v>
      </c>
      <c r="S98" s="178" t="s">
        <v>180</v>
      </c>
      <c r="T98" s="178" t="s">
        <v>180</v>
      </c>
      <c r="U98" s="178" t="s">
        <v>180</v>
      </c>
      <c r="V98" s="80" t="s">
        <v>86</v>
      </c>
    </row>
    <row r="99" spans="1:22" s="30" customFormat="1" ht="16.5" customHeight="1" x14ac:dyDescent="0.2">
      <c r="A99" s="33">
        <v>21</v>
      </c>
      <c r="B99" s="35" t="s">
        <v>49</v>
      </c>
      <c r="C99" s="21"/>
      <c r="D99" s="21"/>
      <c r="E99" s="21"/>
      <c r="F99" s="21"/>
      <c r="G99" s="31"/>
      <c r="H99" s="21"/>
      <c r="I99" s="134"/>
      <c r="J99" s="262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75"/>
    </row>
    <row r="100" spans="1:22" ht="33" customHeight="1" x14ac:dyDescent="0.2">
      <c r="A100" s="299">
        <v>1</v>
      </c>
      <c r="B100" s="301" t="s">
        <v>178</v>
      </c>
      <c r="C100" s="71" t="s">
        <v>155</v>
      </c>
      <c r="D100" s="71" t="s">
        <v>179</v>
      </c>
      <c r="E100" s="361"/>
      <c r="F100" s="361" t="s">
        <v>156</v>
      </c>
      <c r="G100" s="369" t="s">
        <v>157</v>
      </c>
      <c r="H100" s="361">
        <v>50</v>
      </c>
      <c r="I100" s="144" t="s">
        <v>18</v>
      </c>
      <c r="J100" s="178" t="s">
        <v>180</v>
      </c>
      <c r="K100" s="185">
        <f>'[1]Costing Sept ''21'!$P$42</f>
        <v>21.569247000000001</v>
      </c>
      <c r="L100" s="185">
        <f>'[1]Costing Sept ''21'!$P$42</f>
        <v>21.569247000000001</v>
      </c>
      <c r="M100" s="185">
        <f>'[1]Costing Sept ''21'!$P$42</f>
        <v>21.569247000000001</v>
      </c>
      <c r="N100" s="178" t="s">
        <v>180</v>
      </c>
      <c r="O100" s="178" t="s">
        <v>180</v>
      </c>
      <c r="P100" s="178" t="s">
        <v>180</v>
      </c>
      <c r="Q100" s="178" t="s">
        <v>180</v>
      </c>
      <c r="R100" s="178" t="s">
        <v>180</v>
      </c>
      <c r="S100" s="178" t="s">
        <v>180</v>
      </c>
      <c r="T100" s="178" t="s">
        <v>180</v>
      </c>
      <c r="U100" s="178" t="s">
        <v>180</v>
      </c>
      <c r="V100" s="76" t="s">
        <v>85</v>
      </c>
    </row>
    <row r="101" spans="1:22" ht="18.75" customHeight="1" x14ac:dyDescent="0.2">
      <c r="A101" s="300"/>
      <c r="B101" s="302"/>
      <c r="C101" s="71"/>
      <c r="D101" s="71"/>
      <c r="E101" s="362"/>
      <c r="F101" s="362"/>
      <c r="G101" s="369"/>
      <c r="H101" s="362"/>
      <c r="I101" s="144" t="s">
        <v>19</v>
      </c>
      <c r="J101" s="178" t="s">
        <v>180</v>
      </c>
      <c r="K101" s="178" t="s">
        <v>180</v>
      </c>
      <c r="L101" s="178" t="s">
        <v>180</v>
      </c>
      <c r="M101" s="178" t="s">
        <v>180</v>
      </c>
      <c r="N101" s="178" t="s">
        <v>180</v>
      </c>
      <c r="O101" s="178" t="s">
        <v>180</v>
      </c>
      <c r="P101" s="178" t="s">
        <v>180</v>
      </c>
      <c r="Q101" s="178" t="s">
        <v>180</v>
      </c>
      <c r="R101" s="178" t="s">
        <v>180</v>
      </c>
      <c r="S101" s="178" t="s">
        <v>180</v>
      </c>
      <c r="T101" s="178" t="s">
        <v>180</v>
      </c>
      <c r="U101" s="178" t="s">
        <v>180</v>
      </c>
      <c r="V101" s="80" t="s">
        <v>86</v>
      </c>
    </row>
    <row r="102" spans="1:22" s="30" customFormat="1" ht="18" customHeight="1" x14ac:dyDescent="0.2">
      <c r="A102" s="33">
        <v>22</v>
      </c>
      <c r="B102" s="36" t="s">
        <v>72</v>
      </c>
      <c r="C102" s="157"/>
      <c r="D102" s="157"/>
      <c r="E102" s="157"/>
      <c r="F102" s="157"/>
      <c r="G102" s="167"/>
      <c r="H102" s="157"/>
      <c r="I102" s="134"/>
      <c r="J102" s="262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75"/>
    </row>
    <row r="103" spans="1:22" ht="66" customHeight="1" x14ac:dyDescent="0.2">
      <c r="A103" s="299">
        <v>1</v>
      </c>
      <c r="B103" s="301" t="s">
        <v>178</v>
      </c>
      <c r="C103" s="71" t="s">
        <v>159</v>
      </c>
      <c r="D103" s="71" t="s">
        <v>121</v>
      </c>
      <c r="E103" s="361"/>
      <c r="F103" s="361" t="s">
        <v>160</v>
      </c>
      <c r="G103" s="369" t="s">
        <v>158</v>
      </c>
      <c r="H103" s="361">
        <v>50</v>
      </c>
      <c r="I103" s="144" t="s">
        <v>18</v>
      </c>
      <c r="J103" s="178" t="s">
        <v>180</v>
      </c>
      <c r="K103" s="185">
        <f>'[1]Costing Sept ''21'!$P$45</f>
        <v>240.34303800000001</v>
      </c>
      <c r="L103" s="185">
        <f>'[1]Costing Sept ''21'!$P$45</f>
        <v>240.34303800000001</v>
      </c>
      <c r="M103" s="185">
        <f>'[1]Costing Sept ''21'!$P$45</f>
        <v>240.34303800000001</v>
      </c>
      <c r="N103" s="178" t="s">
        <v>180</v>
      </c>
      <c r="O103" s="178" t="s">
        <v>180</v>
      </c>
      <c r="P103" s="178" t="s">
        <v>180</v>
      </c>
      <c r="Q103" s="178" t="s">
        <v>180</v>
      </c>
      <c r="R103" s="178" t="s">
        <v>180</v>
      </c>
      <c r="S103" s="178" t="s">
        <v>180</v>
      </c>
      <c r="T103" s="178" t="s">
        <v>180</v>
      </c>
      <c r="U103" s="178" t="s">
        <v>180</v>
      </c>
      <c r="V103" s="76" t="s">
        <v>85</v>
      </c>
    </row>
    <row r="104" spans="1:22" ht="24.75" customHeight="1" x14ac:dyDescent="0.2">
      <c r="A104" s="300"/>
      <c r="B104" s="302"/>
      <c r="C104" s="71"/>
      <c r="D104" s="71"/>
      <c r="E104" s="362"/>
      <c r="F104" s="362"/>
      <c r="G104" s="369"/>
      <c r="H104" s="362"/>
      <c r="I104" s="144" t="s">
        <v>19</v>
      </c>
      <c r="J104" s="178" t="s">
        <v>180</v>
      </c>
      <c r="K104" s="178" t="s">
        <v>180</v>
      </c>
      <c r="L104" s="178" t="s">
        <v>180</v>
      </c>
      <c r="M104" s="178" t="s">
        <v>180</v>
      </c>
      <c r="N104" s="178" t="s">
        <v>180</v>
      </c>
      <c r="O104" s="178" t="s">
        <v>180</v>
      </c>
      <c r="P104" s="178" t="s">
        <v>180</v>
      </c>
      <c r="Q104" s="178" t="s">
        <v>180</v>
      </c>
      <c r="R104" s="178" t="s">
        <v>180</v>
      </c>
      <c r="S104" s="178" t="s">
        <v>180</v>
      </c>
      <c r="T104" s="178" t="s">
        <v>180</v>
      </c>
      <c r="U104" s="178" t="s">
        <v>180</v>
      </c>
      <c r="V104" s="80" t="s">
        <v>86</v>
      </c>
    </row>
    <row r="105" spans="1:22" s="30" customFormat="1" ht="18" customHeight="1" x14ac:dyDescent="0.2">
      <c r="A105" s="33">
        <v>23</v>
      </c>
      <c r="B105" s="37" t="s">
        <v>50</v>
      </c>
      <c r="C105" s="21"/>
      <c r="D105" s="21"/>
      <c r="E105" s="21"/>
      <c r="F105" s="21"/>
      <c r="G105" s="31"/>
      <c r="H105" s="21"/>
      <c r="I105" s="134"/>
      <c r="J105" s="262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75"/>
    </row>
    <row r="106" spans="1:22" ht="35.25" customHeight="1" x14ac:dyDescent="0.2">
      <c r="A106" s="299">
        <v>1</v>
      </c>
      <c r="B106" s="301" t="s">
        <v>130</v>
      </c>
      <c r="C106" s="71" t="s">
        <v>173</v>
      </c>
      <c r="D106" s="72" t="s">
        <v>89</v>
      </c>
      <c r="E106" s="361"/>
      <c r="F106" s="361" t="s">
        <v>174</v>
      </c>
      <c r="G106" s="369" t="s">
        <v>172</v>
      </c>
      <c r="H106" s="361">
        <v>50</v>
      </c>
      <c r="I106" s="144" t="s">
        <v>18</v>
      </c>
      <c r="J106" s="178" t="s">
        <v>180</v>
      </c>
      <c r="K106" s="185">
        <f>'[1]Costing Sept ''21'!$P$43</f>
        <v>246.50568000000004</v>
      </c>
      <c r="L106" s="185">
        <f>'[1]Costing Sept ''21'!$P$43</f>
        <v>246.50568000000004</v>
      </c>
      <c r="M106" s="185">
        <f>'[1]Costing Sept ''21'!$P$43</f>
        <v>246.50568000000004</v>
      </c>
      <c r="N106" s="178" t="s">
        <v>180</v>
      </c>
      <c r="O106" s="178" t="s">
        <v>180</v>
      </c>
      <c r="P106" s="178" t="s">
        <v>180</v>
      </c>
      <c r="Q106" s="178" t="s">
        <v>180</v>
      </c>
      <c r="R106" s="178" t="s">
        <v>180</v>
      </c>
      <c r="S106" s="178" t="s">
        <v>180</v>
      </c>
      <c r="T106" s="178" t="s">
        <v>180</v>
      </c>
      <c r="U106" s="178" t="s">
        <v>180</v>
      </c>
      <c r="V106" s="76" t="s">
        <v>85</v>
      </c>
    </row>
    <row r="107" spans="1:22" ht="17.25" customHeight="1" x14ac:dyDescent="0.2">
      <c r="A107" s="300"/>
      <c r="B107" s="302"/>
      <c r="C107" s="71"/>
      <c r="D107" s="71"/>
      <c r="E107" s="362"/>
      <c r="F107" s="362"/>
      <c r="G107" s="369"/>
      <c r="H107" s="362"/>
      <c r="I107" s="144" t="s">
        <v>19</v>
      </c>
      <c r="J107" s="178" t="s">
        <v>180</v>
      </c>
      <c r="K107" s="178" t="s">
        <v>180</v>
      </c>
      <c r="L107" s="178" t="s">
        <v>180</v>
      </c>
      <c r="M107" s="178" t="s">
        <v>180</v>
      </c>
      <c r="N107" s="178" t="s">
        <v>180</v>
      </c>
      <c r="O107" s="178" t="s">
        <v>180</v>
      </c>
      <c r="P107" s="178" t="s">
        <v>180</v>
      </c>
      <c r="Q107" s="178" t="s">
        <v>180</v>
      </c>
      <c r="R107" s="178" t="s">
        <v>180</v>
      </c>
      <c r="S107" s="178" t="s">
        <v>180</v>
      </c>
      <c r="T107" s="178" t="s">
        <v>180</v>
      </c>
      <c r="U107" s="178" t="s">
        <v>180</v>
      </c>
      <c r="V107" s="80" t="s">
        <v>86</v>
      </c>
    </row>
    <row r="108" spans="1:22" ht="27.75" customHeight="1" x14ac:dyDescent="0.2">
      <c r="A108" s="299">
        <v>1</v>
      </c>
      <c r="B108" s="301" t="s">
        <v>132</v>
      </c>
      <c r="C108" s="71" t="s">
        <v>173</v>
      </c>
      <c r="D108" s="72" t="s">
        <v>89</v>
      </c>
      <c r="E108" s="361"/>
      <c r="F108" s="361" t="s">
        <v>174</v>
      </c>
      <c r="G108" s="369" t="s">
        <v>175</v>
      </c>
      <c r="H108" s="361">
        <v>50</v>
      </c>
      <c r="I108" s="144" t="s">
        <v>18</v>
      </c>
      <c r="J108" s="178" t="s">
        <v>180</v>
      </c>
      <c r="K108" s="185">
        <f>'[1]Costing Sept ''21'!$P$44</f>
        <v>277.31889000000001</v>
      </c>
      <c r="L108" s="185">
        <f>'[1]Costing Sept ''21'!$P$44</f>
        <v>277.31889000000001</v>
      </c>
      <c r="M108" s="185">
        <f>'[1]Costing Sept ''21'!$P$44</f>
        <v>277.31889000000001</v>
      </c>
      <c r="N108" s="178" t="s">
        <v>180</v>
      </c>
      <c r="O108" s="178" t="s">
        <v>180</v>
      </c>
      <c r="P108" s="178" t="s">
        <v>180</v>
      </c>
      <c r="Q108" s="178" t="s">
        <v>180</v>
      </c>
      <c r="R108" s="178" t="s">
        <v>180</v>
      </c>
      <c r="S108" s="178" t="s">
        <v>180</v>
      </c>
      <c r="T108" s="178" t="s">
        <v>180</v>
      </c>
      <c r="U108" s="178" t="s">
        <v>180</v>
      </c>
      <c r="V108" s="76" t="s">
        <v>85</v>
      </c>
    </row>
    <row r="109" spans="1:22" ht="27.75" customHeight="1" x14ac:dyDescent="0.2">
      <c r="A109" s="300"/>
      <c r="B109" s="302"/>
      <c r="C109" s="71"/>
      <c r="D109" s="71"/>
      <c r="E109" s="362"/>
      <c r="F109" s="362"/>
      <c r="G109" s="369"/>
      <c r="H109" s="362"/>
      <c r="I109" s="144" t="s">
        <v>19</v>
      </c>
      <c r="J109" s="178" t="s">
        <v>180</v>
      </c>
      <c r="K109" s="178" t="s">
        <v>180</v>
      </c>
      <c r="L109" s="178" t="s">
        <v>180</v>
      </c>
      <c r="M109" s="178" t="s">
        <v>180</v>
      </c>
      <c r="N109" s="178" t="s">
        <v>180</v>
      </c>
      <c r="O109" s="178" t="s">
        <v>180</v>
      </c>
      <c r="P109" s="178" t="s">
        <v>180</v>
      </c>
      <c r="Q109" s="178" t="s">
        <v>180</v>
      </c>
      <c r="R109" s="178" t="s">
        <v>180</v>
      </c>
      <c r="S109" s="178" t="s">
        <v>180</v>
      </c>
      <c r="T109" s="178" t="s">
        <v>180</v>
      </c>
      <c r="U109" s="178" t="s">
        <v>180</v>
      </c>
      <c r="V109" s="80" t="s">
        <v>86</v>
      </c>
    </row>
    <row r="110" spans="1:22" s="30" customFormat="1" ht="18" customHeight="1" x14ac:dyDescent="0.2">
      <c r="A110" s="33">
        <v>24</v>
      </c>
      <c r="B110" s="36" t="s">
        <v>73</v>
      </c>
      <c r="C110" s="21"/>
      <c r="D110" s="21"/>
      <c r="E110" s="21"/>
      <c r="F110" s="21"/>
      <c r="G110" s="31"/>
      <c r="H110" s="21"/>
      <c r="I110" s="134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75"/>
    </row>
    <row r="111" spans="1:22" ht="39.75" customHeight="1" x14ac:dyDescent="0.2">
      <c r="A111" s="299">
        <v>1</v>
      </c>
      <c r="B111" s="301" t="s">
        <v>130</v>
      </c>
      <c r="C111" s="71" t="s">
        <v>162</v>
      </c>
      <c r="D111" s="71" t="s">
        <v>163</v>
      </c>
      <c r="E111" s="361"/>
      <c r="F111" s="361" t="s">
        <v>164</v>
      </c>
      <c r="G111" s="369" t="s">
        <v>161</v>
      </c>
      <c r="H111" s="361">
        <v>50</v>
      </c>
      <c r="I111" s="144" t="s">
        <v>18</v>
      </c>
      <c r="J111" s="178" t="s">
        <v>180</v>
      </c>
      <c r="K111" s="185">
        <f>'[1]Costing Sept ''21'!$P$47</f>
        <v>5.1766192799999997</v>
      </c>
      <c r="L111" s="185">
        <f>'[1]Costing Sept ''21'!$P$47</f>
        <v>5.1766192799999997</v>
      </c>
      <c r="M111" s="185">
        <f>'[1]Costing Sept ''21'!$P$47</f>
        <v>5.1766192799999997</v>
      </c>
      <c r="N111" s="178" t="s">
        <v>180</v>
      </c>
      <c r="O111" s="178" t="s">
        <v>180</v>
      </c>
      <c r="P111" s="178" t="s">
        <v>180</v>
      </c>
      <c r="Q111" s="178" t="s">
        <v>180</v>
      </c>
      <c r="R111" s="178" t="s">
        <v>180</v>
      </c>
      <c r="S111" s="178" t="s">
        <v>180</v>
      </c>
      <c r="T111" s="178" t="s">
        <v>180</v>
      </c>
      <c r="U111" s="178" t="s">
        <v>180</v>
      </c>
      <c r="V111" s="76" t="s">
        <v>85</v>
      </c>
    </row>
    <row r="112" spans="1:22" ht="24.75" customHeight="1" x14ac:dyDescent="0.2">
      <c r="A112" s="300"/>
      <c r="B112" s="302"/>
      <c r="C112" s="71"/>
      <c r="D112" s="71"/>
      <c r="E112" s="362"/>
      <c r="F112" s="362"/>
      <c r="G112" s="369"/>
      <c r="H112" s="362"/>
      <c r="I112" s="144" t="s">
        <v>19</v>
      </c>
      <c r="J112" s="178" t="s">
        <v>180</v>
      </c>
      <c r="K112" s="178" t="s">
        <v>180</v>
      </c>
      <c r="L112" s="178" t="s">
        <v>180</v>
      </c>
      <c r="M112" s="178" t="s">
        <v>180</v>
      </c>
      <c r="N112" s="178" t="s">
        <v>180</v>
      </c>
      <c r="O112" s="178" t="s">
        <v>180</v>
      </c>
      <c r="P112" s="178" t="s">
        <v>180</v>
      </c>
      <c r="Q112" s="178" t="s">
        <v>180</v>
      </c>
      <c r="R112" s="178" t="s">
        <v>180</v>
      </c>
      <c r="S112" s="178" t="s">
        <v>180</v>
      </c>
      <c r="T112" s="178" t="s">
        <v>180</v>
      </c>
      <c r="U112" s="178" t="s">
        <v>180</v>
      </c>
      <c r="V112" s="80" t="s">
        <v>86</v>
      </c>
    </row>
    <row r="113" spans="1:22" ht="39.75" customHeight="1" x14ac:dyDescent="0.2">
      <c r="A113" s="299">
        <v>1</v>
      </c>
      <c r="B113" s="301" t="s">
        <v>132</v>
      </c>
      <c r="C113" s="71" t="s">
        <v>162</v>
      </c>
      <c r="D113" s="71" t="s">
        <v>163</v>
      </c>
      <c r="E113" s="361"/>
      <c r="F113" s="361" t="s">
        <v>164</v>
      </c>
      <c r="G113" s="369" t="s">
        <v>165</v>
      </c>
      <c r="H113" s="361">
        <v>50</v>
      </c>
      <c r="I113" s="144" t="s">
        <v>18</v>
      </c>
      <c r="J113" s="178" t="s">
        <v>180</v>
      </c>
      <c r="K113" s="185">
        <f>'[1]Costing Sept ''21'!$P$48</f>
        <v>5.4847513800000005</v>
      </c>
      <c r="L113" s="185">
        <f>'[1]Costing Sept ''21'!$P$48</f>
        <v>5.4847513800000005</v>
      </c>
      <c r="M113" s="185">
        <f>'[1]Costing Sept ''21'!$P$48</f>
        <v>5.4847513800000005</v>
      </c>
      <c r="N113" s="178" t="s">
        <v>180</v>
      </c>
      <c r="O113" s="178" t="s">
        <v>180</v>
      </c>
      <c r="P113" s="178" t="s">
        <v>180</v>
      </c>
      <c r="Q113" s="178" t="s">
        <v>180</v>
      </c>
      <c r="R113" s="178" t="s">
        <v>180</v>
      </c>
      <c r="S113" s="178" t="s">
        <v>180</v>
      </c>
      <c r="T113" s="178" t="s">
        <v>180</v>
      </c>
      <c r="U113" s="178" t="s">
        <v>180</v>
      </c>
      <c r="V113" s="76" t="s">
        <v>85</v>
      </c>
    </row>
    <row r="114" spans="1:22" ht="24.75" customHeight="1" x14ac:dyDescent="0.2">
      <c r="A114" s="300"/>
      <c r="B114" s="302"/>
      <c r="C114" s="71"/>
      <c r="D114" s="71"/>
      <c r="E114" s="362"/>
      <c r="F114" s="362"/>
      <c r="G114" s="369"/>
      <c r="H114" s="362"/>
      <c r="I114" s="144" t="s">
        <v>19</v>
      </c>
      <c r="J114" s="178" t="s">
        <v>180</v>
      </c>
      <c r="K114" s="178" t="s">
        <v>180</v>
      </c>
      <c r="L114" s="178" t="s">
        <v>180</v>
      </c>
      <c r="M114" s="178" t="s">
        <v>180</v>
      </c>
      <c r="N114" s="178" t="s">
        <v>180</v>
      </c>
      <c r="O114" s="178" t="s">
        <v>180</v>
      </c>
      <c r="P114" s="178" t="s">
        <v>180</v>
      </c>
      <c r="Q114" s="178" t="s">
        <v>180</v>
      </c>
      <c r="R114" s="178" t="s">
        <v>180</v>
      </c>
      <c r="S114" s="178" t="s">
        <v>180</v>
      </c>
      <c r="T114" s="178" t="s">
        <v>180</v>
      </c>
      <c r="U114" s="178" t="s">
        <v>180</v>
      </c>
      <c r="V114" s="80" t="s">
        <v>86</v>
      </c>
    </row>
    <row r="115" spans="1:22" ht="39.75" customHeight="1" x14ac:dyDescent="0.2">
      <c r="A115" s="299">
        <v>1</v>
      </c>
      <c r="B115" s="301" t="s">
        <v>166</v>
      </c>
      <c r="C115" s="71" t="s">
        <v>162</v>
      </c>
      <c r="D115" s="71" t="s">
        <v>163</v>
      </c>
      <c r="E115" s="361"/>
      <c r="F115" s="361" t="s">
        <v>164</v>
      </c>
      <c r="G115" s="369" t="s">
        <v>167</v>
      </c>
      <c r="H115" s="361">
        <v>50</v>
      </c>
      <c r="I115" s="144" t="s">
        <v>18</v>
      </c>
      <c r="J115" s="178" t="s">
        <v>180</v>
      </c>
      <c r="K115" s="185">
        <f>'[1]Costing Sept ''21'!$P$49</f>
        <v>5.4847513800000005</v>
      </c>
      <c r="L115" s="185">
        <f>'[1]Costing Sept ''21'!$P$49</f>
        <v>5.4847513800000005</v>
      </c>
      <c r="M115" s="185">
        <f>'[1]Costing Sept ''21'!$P$49</f>
        <v>5.4847513800000005</v>
      </c>
      <c r="N115" s="178" t="s">
        <v>180</v>
      </c>
      <c r="O115" s="178" t="s">
        <v>180</v>
      </c>
      <c r="P115" s="178" t="s">
        <v>180</v>
      </c>
      <c r="Q115" s="178" t="s">
        <v>180</v>
      </c>
      <c r="R115" s="178" t="s">
        <v>180</v>
      </c>
      <c r="S115" s="178" t="s">
        <v>180</v>
      </c>
      <c r="T115" s="178" t="s">
        <v>180</v>
      </c>
      <c r="U115" s="178" t="s">
        <v>180</v>
      </c>
      <c r="V115" s="76" t="s">
        <v>85</v>
      </c>
    </row>
    <row r="116" spans="1:22" ht="24.75" customHeight="1" x14ac:dyDescent="0.2">
      <c r="A116" s="300"/>
      <c r="B116" s="302"/>
      <c r="C116" s="71"/>
      <c r="D116" s="71"/>
      <c r="E116" s="362"/>
      <c r="F116" s="362"/>
      <c r="G116" s="369"/>
      <c r="H116" s="362"/>
      <c r="I116" s="144" t="s">
        <v>19</v>
      </c>
      <c r="J116" s="178" t="s">
        <v>180</v>
      </c>
      <c r="K116" s="178" t="s">
        <v>180</v>
      </c>
      <c r="L116" s="178" t="s">
        <v>180</v>
      </c>
      <c r="M116" s="178" t="s">
        <v>180</v>
      </c>
      <c r="N116" s="178" t="s">
        <v>180</v>
      </c>
      <c r="O116" s="178" t="s">
        <v>180</v>
      </c>
      <c r="P116" s="178" t="s">
        <v>180</v>
      </c>
      <c r="Q116" s="178" t="s">
        <v>180</v>
      </c>
      <c r="R116" s="178" t="s">
        <v>180</v>
      </c>
      <c r="S116" s="178" t="s">
        <v>180</v>
      </c>
      <c r="T116" s="178" t="s">
        <v>180</v>
      </c>
      <c r="U116" s="178" t="s">
        <v>180</v>
      </c>
      <c r="V116" s="80" t="s">
        <v>86</v>
      </c>
    </row>
    <row r="117" spans="1:22" ht="39.75" customHeight="1" x14ac:dyDescent="0.2">
      <c r="A117" s="299">
        <v>1</v>
      </c>
      <c r="B117" s="301" t="s">
        <v>169</v>
      </c>
      <c r="C117" s="71" t="s">
        <v>162</v>
      </c>
      <c r="D117" s="71" t="s">
        <v>163</v>
      </c>
      <c r="E117" s="361"/>
      <c r="F117" s="361" t="s">
        <v>164</v>
      </c>
      <c r="G117" s="369" t="s">
        <v>168</v>
      </c>
      <c r="H117" s="361">
        <v>50</v>
      </c>
      <c r="I117" s="144" t="s">
        <v>18</v>
      </c>
      <c r="J117" s="178" t="s">
        <v>180</v>
      </c>
      <c r="K117" s="185">
        <f>'[1]Costing Sept ''21'!$P$50</f>
        <v>9.8756338050000032</v>
      </c>
      <c r="L117" s="185">
        <f>'[1]Costing Sept ''21'!$P$50</f>
        <v>9.8756338050000032</v>
      </c>
      <c r="M117" s="185">
        <f>'[1]Costing Sept ''21'!$P$50</f>
        <v>9.8756338050000032</v>
      </c>
      <c r="N117" s="178" t="s">
        <v>180</v>
      </c>
      <c r="O117" s="178" t="s">
        <v>180</v>
      </c>
      <c r="P117" s="178" t="s">
        <v>180</v>
      </c>
      <c r="Q117" s="178" t="s">
        <v>180</v>
      </c>
      <c r="R117" s="178" t="s">
        <v>180</v>
      </c>
      <c r="S117" s="178" t="s">
        <v>180</v>
      </c>
      <c r="T117" s="178" t="s">
        <v>180</v>
      </c>
      <c r="U117" s="178" t="s">
        <v>180</v>
      </c>
      <c r="V117" s="76" t="s">
        <v>85</v>
      </c>
    </row>
    <row r="118" spans="1:22" ht="24.75" customHeight="1" x14ac:dyDescent="0.2">
      <c r="A118" s="300"/>
      <c r="B118" s="302"/>
      <c r="C118" s="71"/>
      <c r="D118" s="71"/>
      <c r="E118" s="362"/>
      <c r="F118" s="362"/>
      <c r="G118" s="369"/>
      <c r="H118" s="362"/>
      <c r="I118" s="144" t="s">
        <v>19</v>
      </c>
      <c r="J118" s="178" t="s">
        <v>180</v>
      </c>
      <c r="K118" s="178" t="s">
        <v>180</v>
      </c>
      <c r="L118" s="178" t="s">
        <v>180</v>
      </c>
      <c r="M118" s="178" t="s">
        <v>180</v>
      </c>
      <c r="N118" s="178" t="s">
        <v>180</v>
      </c>
      <c r="O118" s="178" t="s">
        <v>180</v>
      </c>
      <c r="P118" s="178" t="s">
        <v>180</v>
      </c>
      <c r="Q118" s="178" t="s">
        <v>180</v>
      </c>
      <c r="R118" s="178" t="s">
        <v>180</v>
      </c>
      <c r="S118" s="178" t="s">
        <v>180</v>
      </c>
      <c r="T118" s="178" t="s">
        <v>180</v>
      </c>
      <c r="U118" s="178" t="s">
        <v>180</v>
      </c>
      <c r="V118" s="80" t="s">
        <v>86</v>
      </c>
    </row>
    <row r="119" spans="1:22" ht="39.75" customHeight="1" x14ac:dyDescent="0.2">
      <c r="A119" s="299">
        <v>1</v>
      </c>
      <c r="B119" s="301" t="s">
        <v>170</v>
      </c>
      <c r="C119" s="71" t="s">
        <v>162</v>
      </c>
      <c r="D119" s="71" t="s">
        <v>163</v>
      </c>
      <c r="E119" s="361"/>
      <c r="F119" s="361" t="s">
        <v>164</v>
      </c>
      <c r="G119" s="369" t="s">
        <v>171</v>
      </c>
      <c r="H119" s="361">
        <v>50</v>
      </c>
      <c r="I119" s="144" t="s">
        <v>18</v>
      </c>
      <c r="J119" s="178" t="s">
        <v>180</v>
      </c>
      <c r="K119" s="185">
        <f>'[1]Costing Sept ''21'!$P$51</f>
        <v>9.8756338050000032</v>
      </c>
      <c r="L119" s="185">
        <f>'[1]Costing Sept ''21'!$P$51</f>
        <v>9.8756338050000032</v>
      </c>
      <c r="M119" s="185">
        <f>'[1]Costing Sept ''21'!$P$51</f>
        <v>9.8756338050000032</v>
      </c>
      <c r="N119" s="178" t="s">
        <v>180</v>
      </c>
      <c r="O119" s="178" t="s">
        <v>180</v>
      </c>
      <c r="P119" s="178" t="s">
        <v>180</v>
      </c>
      <c r="Q119" s="178" t="s">
        <v>180</v>
      </c>
      <c r="R119" s="178" t="s">
        <v>180</v>
      </c>
      <c r="S119" s="178" t="s">
        <v>180</v>
      </c>
      <c r="T119" s="178" t="s">
        <v>180</v>
      </c>
      <c r="U119" s="178" t="s">
        <v>180</v>
      </c>
      <c r="V119" s="76" t="s">
        <v>85</v>
      </c>
    </row>
    <row r="120" spans="1:22" ht="24.75" customHeight="1" x14ac:dyDescent="0.2">
      <c r="A120" s="300"/>
      <c r="B120" s="302"/>
      <c r="C120" s="71"/>
      <c r="D120" s="71"/>
      <c r="E120" s="362"/>
      <c r="F120" s="362"/>
      <c r="G120" s="369"/>
      <c r="H120" s="362"/>
      <c r="I120" s="144" t="s">
        <v>19</v>
      </c>
      <c r="J120" s="178" t="s">
        <v>180</v>
      </c>
      <c r="K120" s="178" t="s">
        <v>180</v>
      </c>
      <c r="L120" s="178" t="s">
        <v>180</v>
      </c>
      <c r="M120" s="178" t="s">
        <v>180</v>
      </c>
      <c r="N120" s="178" t="s">
        <v>180</v>
      </c>
      <c r="O120" s="178" t="s">
        <v>180</v>
      </c>
      <c r="P120" s="178" t="s">
        <v>180</v>
      </c>
      <c r="Q120" s="178" t="s">
        <v>180</v>
      </c>
      <c r="R120" s="178" t="s">
        <v>180</v>
      </c>
      <c r="S120" s="178" t="s">
        <v>180</v>
      </c>
      <c r="T120" s="178" t="s">
        <v>180</v>
      </c>
      <c r="U120" s="178" t="s">
        <v>180</v>
      </c>
      <c r="V120" s="80" t="s">
        <v>86</v>
      </c>
    </row>
    <row r="122" spans="1:22" s="4" customFormat="1" x14ac:dyDescent="0.2">
      <c r="C122" s="5"/>
      <c r="D122" s="5"/>
      <c r="E122" s="5"/>
      <c r="F122" s="5"/>
      <c r="G122" s="67"/>
      <c r="H122" s="5"/>
      <c r="I122" s="8"/>
      <c r="J122" s="174"/>
      <c r="K122" s="176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74"/>
    </row>
    <row r="123" spans="1:22" s="4" customFormat="1" ht="18.75" customHeight="1" x14ac:dyDescent="0.2">
      <c r="C123" s="5"/>
      <c r="D123" s="5"/>
      <c r="E123" s="5"/>
      <c r="F123" s="5"/>
      <c r="G123" s="67"/>
      <c r="H123" s="5"/>
      <c r="I123" s="8"/>
      <c r="J123" s="174"/>
      <c r="K123" s="176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74"/>
    </row>
    <row r="124" spans="1:22" s="4" customFormat="1" ht="18.75" customHeight="1" x14ac:dyDescent="0.2">
      <c r="C124" s="5"/>
      <c r="D124" s="5"/>
      <c r="E124" s="5"/>
      <c r="F124" s="5"/>
      <c r="G124" s="67"/>
      <c r="H124" s="5"/>
      <c r="I124" s="8"/>
      <c r="J124" s="174"/>
      <c r="K124" s="176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74"/>
    </row>
  </sheetData>
  <sheetProtection algorithmName="SHA-512" hashValue="3sDh2ZDvlAJKiK2woAYjozOMC3bxBVuhgYdfIxMUbnLIM4yymfoduDvh/RnNNoJAOgwocL7sh95Xv4BeltR37A==" saltValue="A1PeaWlamihYS6clGKQCIg==" spinCount="100000" sheet="1" objects="1" scenarios="1"/>
  <mergeCells count="357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K3:K4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A8:A9"/>
    <mergeCell ref="B8:B9"/>
    <mergeCell ref="C8:C9"/>
    <mergeCell ref="D8:D9"/>
    <mergeCell ref="E8:E9"/>
    <mergeCell ref="F8:F9"/>
    <mergeCell ref="A16:A17"/>
    <mergeCell ref="B16:B17"/>
    <mergeCell ref="C16:C17"/>
    <mergeCell ref="D16:D17"/>
    <mergeCell ref="E16:E17"/>
    <mergeCell ref="F16:F17"/>
    <mergeCell ref="G16:G17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28:G29"/>
    <mergeCell ref="H28:H29"/>
    <mergeCell ref="A28:A29"/>
    <mergeCell ref="B28:B29"/>
    <mergeCell ref="C28:C29"/>
    <mergeCell ref="D28:D29"/>
    <mergeCell ref="E28:E29"/>
    <mergeCell ref="F28:F29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23:G24"/>
    <mergeCell ref="H34:H35"/>
    <mergeCell ref="A34:A35"/>
    <mergeCell ref="B34:B35"/>
    <mergeCell ref="C34:C35"/>
    <mergeCell ref="D34:D35"/>
    <mergeCell ref="E34:E35"/>
    <mergeCell ref="F34:F35"/>
    <mergeCell ref="G34:G35"/>
    <mergeCell ref="H31:H32"/>
    <mergeCell ref="A31:A32"/>
    <mergeCell ref="B31:B32"/>
    <mergeCell ref="C31:C32"/>
    <mergeCell ref="D31:D32"/>
    <mergeCell ref="E31:E32"/>
    <mergeCell ref="F31:F32"/>
    <mergeCell ref="G31:G32"/>
    <mergeCell ref="H40:H41"/>
    <mergeCell ref="A40:A41"/>
    <mergeCell ref="B40:B41"/>
    <mergeCell ref="C40:C41"/>
    <mergeCell ref="D40:D41"/>
    <mergeCell ref="E40:E41"/>
    <mergeCell ref="F40:F41"/>
    <mergeCell ref="G40:G41"/>
    <mergeCell ref="H37:H38"/>
    <mergeCell ref="A37:A38"/>
    <mergeCell ref="B37:B38"/>
    <mergeCell ref="C37:C38"/>
    <mergeCell ref="D37:D38"/>
    <mergeCell ref="E37:E38"/>
    <mergeCell ref="F37:F38"/>
    <mergeCell ref="G37:G38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43:G44"/>
    <mergeCell ref="H51:H52"/>
    <mergeCell ref="A51:A52"/>
    <mergeCell ref="B51:B52"/>
    <mergeCell ref="C51:C52"/>
    <mergeCell ref="D51:D52"/>
    <mergeCell ref="E51:E52"/>
    <mergeCell ref="F51:F52"/>
    <mergeCell ref="G51:G52"/>
    <mergeCell ref="G48:G49"/>
    <mergeCell ref="H48:H49"/>
    <mergeCell ref="A48:A49"/>
    <mergeCell ref="B48:B49"/>
    <mergeCell ref="C48:C49"/>
    <mergeCell ref="D48:D49"/>
    <mergeCell ref="E48:E49"/>
    <mergeCell ref="F48:F49"/>
    <mergeCell ref="H57:H58"/>
    <mergeCell ref="A57:A58"/>
    <mergeCell ref="B57:B58"/>
    <mergeCell ref="C57:C58"/>
    <mergeCell ref="D57:D58"/>
    <mergeCell ref="E57:E58"/>
    <mergeCell ref="F57:F58"/>
    <mergeCell ref="G57:G58"/>
    <mergeCell ref="H54:H55"/>
    <mergeCell ref="A54:A55"/>
    <mergeCell ref="B54:B55"/>
    <mergeCell ref="C54:C55"/>
    <mergeCell ref="D54:D55"/>
    <mergeCell ref="E54:E55"/>
    <mergeCell ref="F54:F55"/>
    <mergeCell ref="G54:G55"/>
    <mergeCell ref="G63:G64"/>
    <mergeCell ref="H63:H64"/>
    <mergeCell ref="A63:A64"/>
    <mergeCell ref="B63:B64"/>
    <mergeCell ref="C63:C64"/>
    <mergeCell ref="D63:D64"/>
    <mergeCell ref="E63:E64"/>
    <mergeCell ref="F63:F64"/>
    <mergeCell ref="G60:G61"/>
    <mergeCell ref="H60:H61"/>
    <mergeCell ref="A60:A61"/>
    <mergeCell ref="B60:B61"/>
    <mergeCell ref="C60:C61"/>
    <mergeCell ref="D60:D61"/>
    <mergeCell ref="E60:E61"/>
    <mergeCell ref="F60:F61"/>
    <mergeCell ref="G69:G70"/>
    <mergeCell ref="H69:H70"/>
    <mergeCell ref="A69:A70"/>
    <mergeCell ref="B69:B70"/>
    <mergeCell ref="C69:C70"/>
    <mergeCell ref="D69:D70"/>
    <mergeCell ref="E69:E70"/>
    <mergeCell ref="F69:F70"/>
    <mergeCell ref="H66:H67"/>
    <mergeCell ref="A66:A67"/>
    <mergeCell ref="B66:B67"/>
    <mergeCell ref="C66:C67"/>
    <mergeCell ref="D66:D67"/>
    <mergeCell ref="E66:E67"/>
    <mergeCell ref="F66:F67"/>
    <mergeCell ref="G66:G67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72:G73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B88:B89"/>
    <mergeCell ref="C88:C89"/>
    <mergeCell ref="D88:D89"/>
    <mergeCell ref="E88:E89"/>
    <mergeCell ref="F88:F89"/>
    <mergeCell ref="A97:A98"/>
    <mergeCell ref="B97:B98"/>
    <mergeCell ref="E97:E98"/>
    <mergeCell ref="F97:F98"/>
    <mergeCell ref="G97:G98"/>
    <mergeCell ref="H97:H98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2:A93"/>
    <mergeCell ref="B92:B93"/>
    <mergeCell ref="C92:C93"/>
    <mergeCell ref="D92:D93"/>
    <mergeCell ref="E92:E93"/>
    <mergeCell ref="F92:F93"/>
    <mergeCell ref="A103:A104"/>
    <mergeCell ref="B103:B104"/>
    <mergeCell ref="E103:E104"/>
    <mergeCell ref="F103:F104"/>
    <mergeCell ref="G103:G104"/>
    <mergeCell ref="H103:H104"/>
    <mergeCell ref="A100:A101"/>
    <mergeCell ref="B100:B101"/>
    <mergeCell ref="E100:E101"/>
    <mergeCell ref="F100:F101"/>
    <mergeCell ref="G100:G101"/>
    <mergeCell ref="H100:H101"/>
    <mergeCell ref="A111:A112"/>
    <mergeCell ref="B111:B112"/>
    <mergeCell ref="E111:E112"/>
    <mergeCell ref="F111:F112"/>
    <mergeCell ref="G111:G112"/>
    <mergeCell ref="H111:H112"/>
    <mergeCell ref="H106:H107"/>
    <mergeCell ref="A108:A109"/>
    <mergeCell ref="B108:B109"/>
    <mergeCell ref="E108:E109"/>
    <mergeCell ref="F108:F109"/>
    <mergeCell ref="G108:G109"/>
    <mergeCell ref="H108:H109"/>
    <mergeCell ref="A106:A107"/>
    <mergeCell ref="B106:B107"/>
    <mergeCell ref="E106:E107"/>
    <mergeCell ref="F106:F107"/>
    <mergeCell ref="G106:G107"/>
    <mergeCell ref="A115:A116"/>
    <mergeCell ref="B115:B116"/>
    <mergeCell ref="E115:E116"/>
    <mergeCell ref="F115:F116"/>
    <mergeCell ref="G115:G116"/>
    <mergeCell ref="H115:H116"/>
    <mergeCell ref="A113:A114"/>
    <mergeCell ref="B113:B114"/>
    <mergeCell ref="E113:E114"/>
    <mergeCell ref="F113:F114"/>
    <mergeCell ref="G113:G114"/>
    <mergeCell ref="H113:H114"/>
    <mergeCell ref="A119:A120"/>
    <mergeCell ref="B119:B120"/>
    <mergeCell ref="E119:E120"/>
    <mergeCell ref="F119:F120"/>
    <mergeCell ref="G119:G120"/>
    <mergeCell ref="H119:H120"/>
    <mergeCell ref="A117:A118"/>
    <mergeCell ref="B117:B118"/>
    <mergeCell ref="E117:E118"/>
    <mergeCell ref="F117:F118"/>
    <mergeCell ref="G117:G118"/>
    <mergeCell ref="H117:H118"/>
  </mergeCells>
  <pageMargins left="0.17" right="0.15" top="0.25" bottom="0.23" header="0.19" footer="0.17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workbookViewId="0">
      <selection activeCell="F74" sqref="F74"/>
    </sheetView>
  </sheetViews>
  <sheetFormatPr defaultRowHeight="12.75" x14ac:dyDescent="0.2"/>
  <cols>
    <col min="1" max="1" width="4.85546875" style="1" customWidth="1"/>
    <col min="2" max="2" width="28.140625" style="1" customWidth="1"/>
    <col min="3" max="3" width="14.85546875" style="5" customWidth="1"/>
    <col min="4" max="4" width="12.5703125" style="5" customWidth="1"/>
    <col min="5" max="5" width="14.140625" style="5" customWidth="1"/>
    <col min="6" max="6" width="11" style="5" customWidth="1"/>
    <col min="7" max="7" width="27.28515625" style="67" customWidth="1"/>
    <col min="8" max="8" width="12" style="5" customWidth="1"/>
    <col min="9" max="9" width="10.42578125" style="5" customWidth="1"/>
    <col min="10" max="10" width="11.7109375" style="174" customWidth="1"/>
    <col min="11" max="11" width="11.42578125" style="174" customWidth="1"/>
    <col min="12" max="12" width="11" style="174" customWidth="1"/>
    <col min="13" max="13" width="12.28515625" style="174" customWidth="1"/>
    <col min="14" max="14" width="10.85546875" style="174" customWidth="1"/>
    <col min="15" max="15" width="12.85546875" style="174" customWidth="1"/>
    <col min="16" max="16" width="11.7109375" style="174" customWidth="1"/>
    <col min="17" max="17" width="11.28515625" style="174" customWidth="1"/>
    <col min="18" max="18" width="10.7109375" style="174" customWidth="1"/>
    <col min="19" max="19" width="10.85546875" style="174" customWidth="1"/>
    <col min="20" max="20" width="11.28515625" style="174" customWidth="1"/>
    <col min="21" max="21" width="11.7109375" style="174" customWidth="1"/>
    <col min="22" max="22" width="15.5703125" style="74" customWidth="1"/>
    <col min="23" max="16384" width="9.140625" style="1"/>
  </cols>
  <sheetData>
    <row r="1" spans="1:22" x14ac:dyDescent="0.2">
      <c r="I1" s="126"/>
      <c r="U1" s="261"/>
    </row>
    <row r="2" spans="1:22" s="5" customFormat="1" ht="23.25" customHeight="1" x14ac:dyDescent="0.2">
      <c r="A2" s="356" t="s">
        <v>229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s="20" customFormat="1" ht="26.25" customHeight="1" x14ac:dyDescent="0.2">
      <c r="A3" s="415" t="s">
        <v>0</v>
      </c>
      <c r="B3" s="415" t="s">
        <v>1</v>
      </c>
      <c r="C3" s="415" t="s">
        <v>2</v>
      </c>
      <c r="D3" s="415" t="s">
        <v>3</v>
      </c>
      <c r="E3" s="415" t="s">
        <v>51</v>
      </c>
      <c r="F3" s="415" t="s">
        <v>71</v>
      </c>
      <c r="G3" s="412" t="s">
        <v>56</v>
      </c>
      <c r="H3" s="412" t="s">
        <v>4</v>
      </c>
      <c r="I3" s="324" t="s">
        <v>5</v>
      </c>
      <c r="J3" s="243" t="s">
        <v>9</v>
      </c>
      <c r="K3" s="406" t="s">
        <v>6</v>
      </c>
      <c r="L3" s="243" t="s">
        <v>7</v>
      </c>
      <c r="M3" s="243" t="s">
        <v>8</v>
      </c>
      <c r="N3" s="243" t="s">
        <v>45</v>
      </c>
      <c r="O3" s="243" t="s">
        <v>11</v>
      </c>
      <c r="P3" s="243" t="s">
        <v>10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325" t="s">
        <v>17</v>
      </c>
    </row>
    <row r="4" spans="1:22" s="20" customFormat="1" ht="26.25" customHeight="1" x14ac:dyDescent="0.2">
      <c r="A4" s="417"/>
      <c r="B4" s="417"/>
      <c r="C4" s="417"/>
      <c r="D4" s="417"/>
      <c r="E4" s="417"/>
      <c r="F4" s="417"/>
      <c r="G4" s="414"/>
      <c r="H4" s="414"/>
      <c r="I4" s="324"/>
      <c r="J4" s="244"/>
      <c r="K4" s="408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325"/>
    </row>
    <row r="5" spans="1:22" s="30" customFormat="1" ht="25.5" x14ac:dyDescent="0.2">
      <c r="A5" s="21">
        <v>1</v>
      </c>
      <c r="B5" s="22" t="s">
        <v>52</v>
      </c>
      <c r="C5" s="157"/>
      <c r="D5" s="148"/>
      <c r="E5" s="148"/>
      <c r="F5" s="148"/>
      <c r="G5" s="164"/>
      <c r="H5" s="148"/>
      <c r="I5" s="134"/>
      <c r="J5" s="262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75"/>
    </row>
    <row r="6" spans="1:22" s="106" customFormat="1" ht="19.5" customHeight="1" x14ac:dyDescent="0.2">
      <c r="A6" s="359">
        <v>2</v>
      </c>
      <c r="B6" s="430" t="s">
        <v>190</v>
      </c>
      <c r="C6" s="239" t="s">
        <v>78</v>
      </c>
      <c r="D6" s="248" t="s">
        <v>79</v>
      </c>
      <c r="E6" s="248" t="s">
        <v>80</v>
      </c>
      <c r="F6" s="248" t="s">
        <v>81</v>
      </c>
      <c r="G6" s="249" t="s">
        <v>193</v>
      </c>
      <c r="H6" s="248" t="s">
        <v>126</v>
      </c>
      <c r="I6" s="143" t="s">
        <v>19</v>
      </c>
      <c r="J6" s="264">
        <v>24.88</v>
      </c>
      <c r="K6" s="264">
        <v>24.88</v>
      </c>
      <c r="L6" s="264">
        <v>24.88</v>
      </c>
      <c r="M6" s="264">
        <v>24.88</v>
      </c>
      <c r="N6" s="264">
        <v>24.88</v>
      </c>
      <c r="O6" s="264">
        <v>24.88</v>
      </c>
      <c r="P6" s="264">
        <v>24.88</v>
      </c>
      <c r="Q6" s="264">
        <v>24.88</v>
      </c>
      <c r="R6" s="264">
        <v>24.88</v>
      </c>
      <c r="S6" s="264">
        <v>24.88</v>
      </c>
      <c r="T6" s="264">
        <v>24.88</v>
      </c>
      <c r="U6" s="264">
        <v>24.88</v>
      </c>
      <c r="V6" s="105" t="s">
        <v>87</v>
      </c>
    </row>
    <row r="7" spans="1:22" s="106" customFormat="1" ht="19.5" customHeight="1" x14ac:dyDescent="0.2">
      <c r="A7" s="360"/>
      <c r="B7" s="431"/>
      <c r="C7" s="240"/>
      <c r="D7" s="250"/>
      <c r="E7" s="250"/>
      <c r="F7" s="250"/>
      <c r="G7" s="251"/>
      <c r="H7" s="250"/>
      <c r="I7" s="142" t="s">
        <v>18</v>
      </c>
      <c r="J7" s="264">
        <v>29.06</v>
      </c>
      <c r="K7" s="264">
        <v>29.06</v>
      </c>
      <c r="L7" s="264">
        <v>29.06</v>
      </c>
      <c r="M7" s="264">
        <v>29.06</v>
      </c>
      <c r="N7" s="264">
        <v>29.06</v>
      </c>
      <c r="O7" s="264">
        <v>29.06</v>
      </c>
      <c r="P7" s="264">
        <v>29.06</v>
      </c>
      <c r="Q7" s="264">
        <v>29.06</v>
      </c>
      <c r="R7" s="264">
        <v>29.06</v>
      </c>
      <c r="S7" s="264">
        <v>29.06</v>
      </c>
      <c r="T7" s="264">
        <v>29.06</v>
      </c>
      <c r="U7" s="264">
        <v>29.06</v>
      </c>
      <c r="V7" s="105" t="s">
        <v>127</v>
      </c>
    </row>
    <row r="8" spans="1:22" s="30" customFormat="1" ht="25.5" x14ac:dyDescent="0.2">
      <c r="A8" s="21">
        <v>2</v>
      </c>
      <c r="B8" s="22" t="s">
        <v>53</v>
      </c>
      <c r="C8" s="157"/>
      <c r="D8" s="148"/>
      <c r="E8" s="148"/>
      <c r="F8" s="148"/>
      <c r="G8" s="164"/>
      <c r="H8" s="148"/>
      <c r="I8" s="134"/>
      <c r="J8" s="262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75"/>
    </row>
    <row r="9" spans="1:22" s="106" customFormat="1" ht="18" customHeight="1" x14ac:dyDescent="0.2">
      <c r="A9" s="359">
        <v>2</v>
      </c>
      <c r="B9" s="430" t="s">
        <v>190</v>
      </c>
      <c r="C9" s="239" t="s">
        <v>78</v>
      </c>
      <c r="D9" s="248" t="s">
        <v>79</v>
      </c>
      <c r="E9" s="248" t="s">
        <v>80</v>
      </c>
      <c r="F9" s="248" t="s">
        <v>81</v>
      </c>
      <c r="G9" s="249" t="s">
        <v>193</v>
      </c>
      <c r="H9" s="248" t="s">
        <v>126</v>
      </c>
      <c r="I9" s="143" t="s">
        <v>19</v>
      </c>
      <c r="J9" s="264">
        <v>24.88</v>
      </c>
      <c r="K9" s="264">
        <v>24.88</v>
      </c>
      <c r="L9" s="264">
        <v>24.88</v>
      </c>
      <c r="M9" s="264">
        <v>24.88</v>
      </c>
      <c r="N9" s="264">
        <v>24.88</v>
      </c>
      <c r="O9" s="264">
        <v>24.88</v>
      </c>
      <c r="P9" s="264">
        <v>24.88</v>
      </c>
      <c r="Q9" s="264">
        <v>24.88</v>
      </c>
      <c r="R9" s="264">
        <v>24.88</v>
      </c>
      <c r="S9" s="264">
        <v>24.88</v>
      </c>
      <c r="T9" s="264">
        <v>24.88</v>
      </c>
      <c r="U9" s="264">
        <v>24.88</v>
      </c>
      <c r="V9" s="105" t="s">
        <v>87</v>
      </c>
    </row>
    <row r="10" spans="1:22" s="106" customFormat="1" ht="18" customHeight="1" x14ac:dyDescent="0.2">
      <c r="A10" s="360"/>
      <c r="B10" s="431"/>
      <c r="C10" s="240"/>
      <c r="D10" s="250"/>
      <c r="E10" s="250"/>
      <c r="F10" s="250"/>
      <c r="G10" s="251"/>
      <c r="H10" s="250"/>
      <c r="I10" s="142" t="s">
        <v>18</v>
      </c>
      <c r="J10" s="264">
        <v>29.06</v>
      </c>
      <c r="K10" s="264">
        <v>29.06</v>
      </c>
      <c r="L10" s="264">
        <v>29.06</v>
      </c>
      <c r="M10" s="264">
        <v>29.06</v>
      </c>
      <c r="N10" s="264">
        <v>29.06</v>
      </c>
      <c r="O10" s="264">
        <v>29.06</v>
      </c>
      <c r="P10" s="264">
        <v>29.06</v>
      </c>
      <c r="Q10" s="264">
        <v>29.06</v>
      </c>
      <c r="R10" s="264">
        <v>29.06</v>
      </c>
      <c r="S10" s="264">
        <v>29.06</v>
      </c>
      <c r="T10" s="264">
        <v>29.06</v>
      </c>
      <c r="U10" s="264">
        <v>29.06</v>
      </c>
      <c r="V10" s="105" t="s">
        <v>127</v>
      </c>
    </row>
    <row r="11" spans="1:22" s="30" customFormat="1" ht="35.25" customHeight="1" x14ac:dyDescent="0.2">
      <c r="A11" s="21">
        <v>3</v>
      </c>
      <c r="B11" s="22" t="s">
        <v>54</v>
      </c>
      <c r="C11" s="157"/>
      <c r="D11" s="148"/>
      <c r="E11" s="148"/>
      <c r="F11" s="148"/>
      <c r="G11" s="164"/>
      <c r="H11" s="148"/>
      <c r="I11" s="134"/>
      <c r="J11" s="262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75"/>
    </row>
    <row r="12" spans="1:22" s="106" customFormat="1" ht="21" customHeight="1" x14ac:dyDescent="0.2">
      <c r="A12" s="359">
        <v>2</v>
      </c>
      <c r="B12" s="430" t="s">
        <v>190</v>
      </c>
      <c r="C12" s="239" t="s">
        <v>94</v>
      </c>
      <c r="D12" s="248" t="s">
        <v>95</v>
      </c>
      <c r="E12" s="248" t="s">
        <v>80</v>
      </c>
      <c r="F12" s="248" t="s">
        <v>81</v>
      </c>
      <c r="G12" s="249" t="s">
        <v>193</v>
      </c>
      <c r="H12" s="248" t="s">
        <v>126</v>
      </c>
      <c r="I12" s="143" t="s">
        <v>19</v>
      </c>
      <c r="J12" s="267">
        <v>31.41</v>
      </c>
      <c r="K12" s="267">
        <v>31.41</v>
      </c>
      <c r="L12" s="267">
        <v>31.41</v>
      </c>
      <c r="M12" s="267">
        <v>31.41</v>
      </c>
      <c r="N12" s="267">
        <v>31.41</v>
      </c>
      <c r="O12" s="267">
        <v>31.41</v>
      </c>
      <c r="P12" s="267">
        <v>31.41</v>
      </c>
      <c r="Q12" s="267">
        <v>31.41</v>
      </c>
      <c r="R12" s="267">
        <v>31.41</v>
      </c>
      <c r="S12" s="267">
        <v>31.41</v>
      </c>
      <c r="T12" s="267">
        <v>31.41</v>
      </c>
      <c r="U12" s="267">
        <v>31.41</v>
      </c>
      <c r="V12" s="105" t="s">
        <v>87</v>
      </c>
    </row>
    <row r="13" spans="1:22" s="106" customFormat="1" ht="21" customHeight="1" x14ac:dyDescent="0.2">
      <c r="A13" s="360"/>
      <c r="B13" s="431"/>
      <c r="C13" s="240"/>
      <c r="D13" s="250"/>
      <c r="E13" s="250"/>
      <c r="F13" s="250"/>
      <c r="G13" s="251"/>
      <c r="H13" s="250"/>
      <c r="I13" s="142" t="s">
        <v>18</v>
      </c>
      <c r="J13" s="267">
        <v>35.590000000000003</v>
      </c>
      <c r="K13" s="267">
        <v>35.590000000000003</v>
      </c>
      <c r="L13" s="267">
        <v>35.590000000000003</v>
      </c>
      <c r="M13" s="267">
        <v>35.590000000000003</v>
      </c>
      <c r="N13" s="267">
        <v>35.590000000000003</v>
      </c>
      <c r="O13" s="267">
        <v>35.590000000000003</v>
      </c>
      <c r="P13" s="267">
        <v>35.590000000000003</v>
      </c>
      <c r="Q13" s="267">
        <v>35.590000000000003</v>
      </c>
      <c r="R13" s="267">
        <v>35.590000000000003</v>
      </c>
      <c r="S13" s="267">
        <v>35.590000000000003</v>
      </c>
      <c r="T13" s="267">
        <v>35.590000000000003</v>
      </c>
      <c r="U13" s="267">
        <v>35.590000000000003</v>
      </c>
      <c r="V13" s="105" t="s">
        <v>127</v>
      </c>
    </row>
    <row r="14" spans="1:22" s="30" customFormat="1" ht="18" customHeight="1" x14ac:dyDescent="0.2">
      <c r="A14" s="31">
        <v>4</v>
      </c>
      <c r="B14" s="22" t="s">
        <v>55</v>
      </c>
      <c r="C14" s="157"/>
      <c r="D14" s="148"/>
      <c r="E14" s="148"/>
      <c r="F14" s="148"/>
      <c r="G14" s="164"/>
      <c r="H14" s="148"/>
      <c r="I14" s="134"/>
      <c r="J14" s="262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75"/>
    </row>
    <row r="15" spans="1:22" s="106" customFormat="1" ht="18" customHeight="1" x14ac:dyDescent="0.2">
      <c r="A15" s="359">
        <v>2</v>
      </c>
      <c r="B15" s="430" t="s">
        <v>190</v>
      </c>
      <c r="C15" s="239" t="s">
        <v>94</v>
      </c>
      <c r="D15" s="248" t="s">
        <v>95</v>
      </c>
      <c r="E15" s="248" t="s">
        <v>80</v>
      </c>
      <c r="F15" s="248" t="s">
        <v>81</v>
      </c>
      <c r="G15" s="249" t="s">
        <v>193</v>
      </c>
      <c r="H15" s="248" t="s">
        <v>126</v>
      </c>
      <c r="I15" s="143" t="s">
        <v>19</v>
      </c>
      <c r="J15" s="267">
        <v>30.01</v>
      </c>
      <c r="K15" s="267">
        <v>30.01</v>
      </c>
      <c r="L15" s="267">
        <v>30.01</v>
      </c>
      <c r="M15" s="267">
        <v>30.01</v>
      </c>
      <c r="N15" s="267">
        <v>30.01</v>
      </c>
      <c r="O15" s="267">
        <v>30.01</v>
      </c>
      <c r="P15" s="267">
        <v>30.01</v>
      </c>
      <c r="Q15" s="267">
        <v>30.01</v>
      </c>
      <c r="R15" s="267">
        <v>30.01</v>
      </c>
      <c r="S15" s="267">
        <v>30.01</v>
      </c>
      <c r="T15" s="267">
        <v>30.01</v>
      </c>
      <c r="U15" s="267">
        <v>30.01</v>
      </c>
      <c r="V15" s="105" t="s">
        <v>87</v>
      </c>
    </row>
    <row r="16" spans="1:22" s="106" customFormat="1" ht="18" customHeight="1" x14ac:dyDescent="0.2">
      <c r="A16" s="360"/>
      <c r="B16" s="431"/>
      <c r="C16" s="240"/>
      <c r="D16" s="250"/>
      <c r="E16" s="250"/>
      <c r="F16" s="250"/>
      <c r="G16" s="251"/>
      <c r="H16" s="250"/>
      <c r="I16" s="142" t="s">
        <v>18</v>
      </c>
      <c r="J16" s="267">
        <v>34.200000000000003</v>
      </c>
      <c r="K16" s="267">
        <v>34.200000000000003</v>
      </c>
      <c r="L16" s="267">
        <v>34.200000000000003</v>
      </c>
      <c r="M16" s="267">
        <v>34.200000000000003</v>
      </c>
      <c r="N16" s="267">
        <v>34.200000000000003</v>
      </c>
      <c r="O16" s="267">
        <v>34.200000000000003</v>
      </c>
      <c r="P16" s="267">
        <v>34.200000000000003</v>
      </c>
      <c r="Q16" s="267">
        <v>34.200000000000003</v>
      </c>
      <c r="R16" s="267">
        <v>34.200000000000003</v>
      </c>
      <c r="S16" s="267">
        <v>34.200000000000003</v>
      </c>
      <c r="T16" s="267">
        <v>34.200000000000003</v>
      </c>
      <c r="U16" s="267">
        <v>34.200000000000003</v>
      </c>
      <c r="V16" s="105" t="s">
        <v>127</v>
      </c>
    </row>
    <row r="17" spans="1:22" s="30" customFormat="1" ht="30" customHeight="1" x14ac:dyDescent="0.2">
      <c r="A17" s="21">
        <v>5</v>
      </c>
      <c r="B17" s="22" t="s">
        <v>57</v>
      </c>
      <c r="C17" s="157"/>
      <c r="D17" s="148"/>
      <c r="E17" s="148"/>
      <c r="F17" s="148"/>
      <c r="G17" s="164"/>
      <c r="H17" s="148"/>
      <c r="I17" s="134"/>
      <c r="J17" s="262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75"/>
    </row>
    <row r="18" spans="1:22" s="106" customFormat="1" ht="23.25" customHeight="1" x14ac:dyDescent="0.2">
      <c r="A18" s="359">
        <v>2</v>
      </c>
      <c r="B18" s="430" t="s">
        <v>190</v>
      </c>
      <c r="C18" s="239" t="s">
        <v>94</v>
      </c>
      <c r="D18" s="248" t="s">
        <v>95</v>
      </c>
      <c r="E18" s="248"/>
      <c r="F18" s="248" t="s">
        <v>96</v>
      </c>
      <c r="G18" s="249" t="s">
        <v>193</v>
      </c>
      <c r="H18" s="248" t="s">
        <v>128</v>
      </c>
      <c r="I18" s="143" t="s">
        <v>19</v>
      </c>
      <c r="J18" s="271">
        <v>30.83</v>
      </c>
      <c r="K18" s="271">
        <v>30.83</v>
      </c>
      <c r="L18" s="271">
        <v>30.83</v>
      </c>
      <c r="M18" s="271">
        <v>30.83</v>
      </c>
      <c r="N18" s="271">
        <v>30.83</v>
      </c>
      <c r="O18" s="271">
        <v>30.83</v>
      </c>
      <c r="P18" s="271">
        <v>30.83</v>
      </c>
      <c r="Q18" s="271">
        <v>30.83</v>
      </c>
      <c r="R18" s="271">
        <v>30.83</v>
      </c>
      <c r="S18" s="271">
        <v>30.83</v>
      </c>
      <c r="T18" s="271">
        <v>30.83</v>
      </c>
      <c r="U18" s="271">
        <v>30.83</v>
      </c>
      <c r="V18" s="105" t="s">
        <v>87</v>
      </c>
    </row>
    <row r="19" spans="1:22" s="106" customFormat="1" ht="23.25" customHeight="1" x14ac:dyDescent="0.2">
      <c r="A19" s="360"/>
      <c r="B19" s="431"/>
      <c r="C19" s="240"/>
      <c r="D19" s="250"/>
      <c r="E19" s="250"/>
      <c r="F19" s="250"/>
      <c r="G19" s="251"/>
      <c r="H19" s="250"/>
      <c r="I19" s="142" t="s">
        <v>18</v>
      </c>
      <c r="J19" s="271">
        <v>35.020000000000003</v>
      </c>
      <c r="K19" s="271">
        <v>35.020000000000003</v>
      </c>
      <c r="L19" s="271">
        <v>35.020000000000003</v>
      </c>
      <c r="M19" s="271">
        <v>35.020000000000003</v>
      </c>
      <c r="N19" s="271">
        <v>35.020000000000003</v>
      </c>
      <c r="O19" s="271">
        <v>35.020000000000003</v>
      </c>
      <c r="P19" s="271">
        <v>35.020000000000003</v>
      </c>
      <c r="Q19" s="271">
        <v>35.020000000000003</v>
      </c>
      <c r="R19" s="271">
        <v>35.020000000000003</v>
      </c>
      <c r="S19" s="271">
        <v>35.020000000000003</v>
      </c>
      <c r="T19" s="271">
        <v>35.020000000000003</v>
      </c>
      <c r="U19" s="271">
        <v>35.020000000000003</v>
      </c>
      <c r="V19" s="105" t="s">
        <v>127</v>
      </c>
    </row>
    <row r="20" spans="1:22" s="30" customFormat="1" ht="21" customHeight="1" x14ac:dyDescent="0.2">
      <c r="A20" s="21">
        <v>6</v>
      </c>
      <c r="B20" s="22" t="s">
        <v>58</v>
      </c>
      <c r="C20" s="157"/>
      <c r="D20" s="148"/>
      <c r="E20" s="148"/>
      <c r="F20" s="148"/>
      <c r="G20" s="164"/>
      <c r="H20" s="148"/>
      <c r="I20" s="134"/>
      <c r="J20" s="262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75"/>
    </row>
    <row r="21" spans="1:22" s="106" customFormat="1" ht="15" customHeight="1" x14ac:dyDescent="0.2">
      <c r="A21" s="359">
        <v>2</v>
      </c>
      <c r="B21" s="430" t="s">
        <v>190</v>
      </c>
      <c r="C21" s="239" t="s">
        <v>94</v>
      </c>
      <c r="D21" s="248" t="s">
        <v>95</v>
      </c>
      <c r="E21" s="248" t="s">
        <v>100</v>
      </c>
      <c r="F21" s="248" t="s">
        <v>81</v>
      </c>
      <c r="G21" s="249" t="s">
        <v>193</v>
      </c>
      <c r="H21" s="248" t="s">
        <v>126</v>
      </c>
      <c r="I21" s="143" t="s">
        <v>19</v>
      </c>
      <c r="J21" s="271">
        <v>15.22</v>
      </c>
      <c r="K21" s="271">
        <v>15.22</v>
      </c>
      <c r="L21" s="271">
        <v>15.22</v>
      </c>
      <c r="M21" s="271">
        <v>15.22</v>
      </c>
      <c r="N21" s="271">
        <v>15.22</v>
      </c>
      <c r="O21" s="271">
        <v>15.22</v>
      </c>
      <c r="P21" s="271">
        <v>15.22</v>
      </c>
      <c r="Q21" s="271">
        <v>15.22</v>
      </c>
      <c r="R21" s="271">
        <v>15.22</v>
      </c>
      <c r="S21" s="271">
        <v>15.22</v>
      </c>
      <c r="T21" s="271">
        <v>15.22</v>
      </c>
      <c r="U21" s="271">
        <v>15.22</v>
      </c>
      <c r="V21" s="105" t="s">
        <v>87</v>
      </c>
    </row>
    <row r="22" spans="1:22" s="106" customFormat="1" ht="15" customHeight="1" x14ac:dyDescent="0.2">
      <c r="A22" s="360"/>
      <c r="B22" s="431"/>
      <c r="C22" s="240"/>
      <c r="D22" s="250"/>
      <c r="E22" s="250"/>
      <c r="F22" s="250"/>
      <c r="G22" s="251"/>
      <c r="H22" s="250"/>
      <c r="I22" s="142" t="s">
        <v>18</v>
      </c>
      <c r="J22" s="271">
        <v>19.41</v>
      </c>
      <c r="K22" s="271">
        <v>19.41</v>
      </c>
      <c r="L22" s="271">
        <v>19.41</v>
      </c>
      <c r="M22" s="271">
        <v>19.41</v>
      </c>
      <c r="N22" s="271">
        <v>19.41</v>
      </c>
      <c r="O22" s="271">
        <v>19.41</v>
      </c>
      <c r="P22" s="271">
        <v>19.41</v>
      </c>
      <c r="Q22" s="271">
        <v>19.41</v>
      </c>
      <c r="R22" s="271">
        <v>19.41</v>
      </c>
      <c r="S22" s="271">
        <v>19.41</v>
      </c>
      <c r="T22" s="271">
        <v>19.41</v>
      </c>
      <c r="U22" s="271">
        <v>19.41</v>
      </c>
      <c r="V22" s="105" t="s">
        <v>127</v>
      </c>
    </row>
    <row r="23" spans="1:22" s="30" customFormat="1" x14ac:dyDescent="0.2">
      <c r="A23" s="21">
        <v>7</v>
      </c>
      <c r="B23" s="22" t="s">
        <v>59</v>
      </c>
      <c r="C23" s="157"/>
      <c r="D23" s="148"/>
      <c r="E23" s="148"/>
      <c r="F23" s="148"/>
      <c r="G23" s="164"/>
      <c r="H23" s="148"/>
      <c r="I23" s="134"/>
      <c r="J23" s="262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75"/>
    </row>
    <row r="24" spans="1:22" s="106" customFormat="1" x14ac:dyDescent="0.2">
      <c r="A24" s="359">
        <v>2</v>
      </c>
      <c r="B24" s="430" t="s">
        <v>190</v>
      </c>
      <c r="C24" s="239" t="s">
        <v>78</v>
      </c>
      <c r="D24" s="248" t="s">
        <v>79</v>
      </c>
      <c r="E24" s="248" t="s">
        <v>100</v>
      </c>
      <c r="F24" s="248" t="s">
        <v>81</v>
      </c>
      <c r="G24" s="249" t="s">
        <v>193</v>
      </c>
      <c r="H24" s="248" t="s">
        <v>126</v>
      </c>
      <c r="I24" s="143" t="s">
        <v>19</v>
      </c>
      <c r="J24" s="267">
        <v>15.22</v>
      </c>
      <c r="K24" s="267">
        <v>15.22</v>
      </c>
      <c r="L24" s="267">
        <v>15.22</v>
      </c>
      <c r="M24" s="267">
        <v>15.22</v>
      </c>
      <c r="N24" s="267">
        <v>15.22</v>
      </c>
      <c r="O24" s="267">
        <v>15.22</v>
      </c>
      <c r="P24" s="267">
        <v>15.22</v>
      </c>
      <c r="Q24" s="267">
        <v>15.22</v>
      </c>
      <c r="R24" s="267">
        <v>15.22</v>
      </c>
      <c r="S24" s="267">
        <v>15.22</v>
      </c>
      <c r="T24" s="267">
        <v>15.22</v>
      </c>
      <c r="U24" s="267">
        <v>15.22</v>
      </c>
      <c r="V24" s="105" t="s">
        <v>87</v>
      </c>
    </row>
    <row r="25" spans="1:22" s="106" customFormat="1" x14ac:dyDescent="0.2">
      <c r="A25" s="360"/>
      <c r="B25" s="431"/>
      <c r="C25" s="240"/>
      <c r="D25" s="250"/>
      <c r="E25" s="250"/>
      <c r="F25" s="250"/>
      <c r="G25" s="251"/>
      <c r="H25" s="250"/>
      <c r="I25" s="142" t="s">
        <v>18</v>
      </c>
      <c r="J25" s="267">
        <v>19.41</v>
      </c>
      <c r="K25" s="267">
        <v>19.41</v>
      </c>
      <c r="L25" s="267">
        <v>19.41</v>
      </c>
      <c r="M25" s="267">
        <v>19.41</v>
      </c>
      <c r="N25" s="267">
        <v>19.41</v>
      </c>
      <c r="O25" s="267">
        <v>19.41</v>
      </c>
      <c r="P25" s="267">
        <v>19.41</v>
      </c>
      <c r="Q25" s="267">
        <v>19.41</v>
      </c>
      <c r="R25" s="267">
        <v>19.41</v>
      </c>
      <c r="S25" s="267">
        <v>19.41</v>
      </c>
      <c r="T25" s="267">
        <v>19.41</v>
      </c>
      <c r="U25" s="267">
        <v>19.41</v>
      </c>
      <c r="V25" s="105" t="s">
        <v>127</v>
      </c>
    </row>
    <row r="26" spans="1:22" s="30" customFormat="1" ht="17.25" customHeight="1" x14ac:dyDescent="0.2">
      <c r="A26" s="21">
        <v>8</v>
      </c>
      <c r="B26" s="22" t="s">
        <v>60</v>
      </c>
      <c r="C26" s="157"/>
      <c r="D26" s="148"/>
      <c r="E26" s="148"/>
      <c r="F26" s="148"/>
      <c r="G26" s="164"/>
      <c r="H26" s="148"/>
      <c r="I26" s="134"/>
      <c r="J26" s="262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75"/>
    </row>
    <row r="27" spans="1:22" s="102" customFormat="1" ht="17.25" customHeight="1" x14ac:dyDescent="0.2">
      <c r="A27" s="285">
        <v>2</v>
      </c>
      <c r="B27" s="430" t="s">
        <v>190</v>
      </c>
      <c r="C27" s="225" t="s">
        <v>94</v>
      </c>
      <c r="D27" s="223" t="s">
        <v>95</v>
      </c>
      <c r="E27" s="223" t="s">
        <v>100</v>
      </c>
      <c r="F27" s="223" t="s">
        <v>81</v>
      </c>
      <c r="G27" s="249" t="s">
        <v>193</v>
      </c>
      <c r="H27" s="223" t="s">
        <v>126</v>
      </c>
      <c r="I27" s="136" t="s">
        <v>19</v>
      </c>
      <c r="J27" s="267">
        <v>15.22</v>
      </c>
      <c r="K27" s="267">
        <v>15.22</v>
      </c>
      <c r="L27" s="267">
        <v>15.22</v>
      </c>
      <c r="M27" s="267">
        <v>15.22</v>
      </c>
      <c r="N27" s="267">
        <v>15.22</v>
      </c>
      <c r="O27" s="267">
        <v>15.22</v>
      </c>
      <c r="P27" s="267">
        <v>15.22</v>
      </c>
      <c r="Q27" s="267">
        <v>15.22</v>
      </c>
      <c r="R27" s="267">
        <v>15.22</v>
      </c>
      <c r="S27" s="267">
        <v>15.22</v>
      </c>
      <c r="T27" s="267">
        <v>15.22</v>
      </c>
      <c r="U27" s="267">
        <v>15.22</v>
      </c>
      <c r="V27" s="232" t="s">
        <v>87</v>
      </c>
    </row>
    <row r="28" spans="1:22" s="102" customFormat="1" ht="17.25" customHeight="1" x14ac:dyDescent="0.2">
      <c r="A28" s="286"/>
      <c r="B28" s="431"/>
      <c r="C28" s="226"/>
      <c r="D28" s="224"/>
      <c r="E28" s="224"/>
      <c r="F28" s="224"/>
      <c r="G28" s="251"/>
      <c r="H28" s="224"/>
      <c r="I28" s="110" t="s">
        <v>18</v>
      </c>
      <c r="J28" s="267">
        <v>19.41</v>
      </c>
      <c r="K28" s="267">
        <v>19.41</v>
      </c>
      <c r="L28" s="267">
        <v>19.41</v>
      </c>
      <c r="M28" s="267">
        <v>19.41</v>
      </c>
      <c r="N28" s="267">
        <v>19.41</v>
      </c>
      <c r="O28" s="267">
        <v>19.41</v>
      </c>
      <c r="P28" s="267">
        <v>19.41</v>
      </c>
      <c r="Q28" s="267">
        <v>19.41</v>
      </c>
      <c r="R28" s="267">
        <v>19.41</v>
      </c>
      <c r="S28" s="267">
        <v>19.41</v>
      </c>
      <c r="T28" s="267">
        <v>19.41</v>
      </c>
      <c r="U28" s="267">
        <v>19.41</v>
      </c>
      <c r="V28" s="232" t="s">
        <v>127</v>
      </c>
    </row>
    <row r="29" spans="1:22" s="30" customFormat="1" ht="15.75" customHeight="1" x14ac:dyDescent="0.2">
      <c r="A29" s="21">
        <v>9</v>
      </c>
      <c r="B29" s="22" t="s">
        <v>61</v>
      </c>
      <c r="C29" s="157"/>
      <c r="D29" s="148"/>
      <c r="E29" s="148"/>
      <c r="F29" s="148"/>
      <c r="G29" s="164"/>
      <c r="H29" s="148"/>
      <c r="I29" s="134"/>
      <c r="J29" s="262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75"/>
    </row>
    <row r="30" spans="1:22" s="102" customFormat="1" ht="15.75" customHeight="1" x14ac:dyDescent="0.2">
      <c r="A30" s="285">
        <v>2</v>
      </c>
      <c r="B30" s="430" t="s">
        <v>190</v>
      </c>
      <c r="C30" s="225" t="s">
        <v>78</v>
      </c>
      <c r="D30" s="223" t="s">
        <v>79</v>
      </c>
      <c r="E30" s="223" t="s">
        <v>100</v>
      </c>
      <c r="F30" s="223" t="s">
        <v>81</v>
      </c>
      <c r="G30" s="249" t="s">
        <v>193</v>
      </c>
      <c r="H30" s="223" t="s">
        <v>126</v>
      </c>
      <c r="I30" s="136" t="s">
        <v>19</v>
      </c>
      <c r="J30" s="267">
        <v>15.22</v>
      </c>
      <c r="K30" s="267">
        <v>15.22</v>
      </c>
      <c r="L30" s="267">
        <v>15.22</v>
      </c>
      <c r="M30" s="267">
        <v>15.22</v>
      </c>
      <c r="N30" s="267">
        <v>15.22</v>
      </c>
      <c r="O30" s="267">
        <v>15.22</v>
      </c>
      <c r="P30" s="267">
        <v>15.22</v>
      </c>
      <c r="Q30" s="267">
        <v>15.22</v>
      </c>
      <c r="R30" s="267">
        <v>15.22</v>
      </c>
      <c r="S30" s="267">
        <v>15.22</v>
      </c>
      <c r="T30" s="267">
        <v>15.22</v>
      </c>
      <c r="U30" s="267">
        <v>15.22</v>
      </c>
      <c r="V30" s="232" t="s">
        <v>87</v>
      </c>
    </row>
    <row r="31" spans="1:22" s="102" customFormat="1" ht="15.75" customHeight="1" x14ac:dyDescent="0.2">
      <c r="A31" s="286"/>
      <c r="B31" s="431"/>
      <c r="C31" s="226"/>
      <c r="D31" s="224"/>
      <c r="E31" s="224"/>
      <c r="F31" s="224"/>
      <c r="G31" s="251"/>
      <c r="H31" s="224"/>
      <c r="I31" s="110" t="s">
        <v>18</v>
      </c>
      <c r="J31" s="267">
        <v>19.41</v>
      </c>
      <c r="K31" s="267">
        <v>19.41</v>
      </c>
      <c r="L31" s="267">
        <v>19.41</v>
      </c>
      <c r="M31" s="267">
        <v>19.41</v>
      </c>
      <c r="N31" s="267">
        <v>19.41</v>
      </c>
      <c r="O31" s="267">
        <v>19.41</v>
      </c>
      <c r="P31" s="267">
        <v>19.41</v>
      </c>
      <c r="Q31" s="267">
        <v>19.41</v>
      </c>
      <c r="R31" s="267">
        <v>19.41</v>
      </c>
      <c r="S31" s="267">
        <v>19.41</v>
      </c>
      <c r="T31" s="267">
        <v>19.41</v>
      </c>
      <c r="U31" s="267">
        <v>19.41</v>
      </c>
      <c r="V31" s="232" t="s">
        <v>127</v>
      </c>
    </row>
    <row r="32" spans="1:22" s="30" customFormat="1" ht="17.25" customHeight="1" x14ac:dyDescent="0.2">
      <c r="A32" s="21">
        <v>10</v>
      </c>
      <c r="B32" s="22" t="s">
        <v>62</v>
      </c>
      <c r="C32" s="157"/>
      <c r="D32" s="148"/>
      <c r="E32" s="148"/>
      <c r="F32" s="148"/>
      <c r="G32" s="164"/>
      <c r="H32" s="148"/>
      <c r="I32" s="134"/>
      <c r="J32" s="262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75"/>
    </row>
    <row r="33" spans="1:22" s="102" customFormat="1" ht="17.25" customHeight="1" x14ac:dyDescent="0.2">
      <c r="A33" s="285">
        <v>2</v>
      </c>
      <c r="B33" s="430" t="s">
        <v>190</v>
      </c>
      <c r="C33" s="225" t="s">
        <v>94</v>
      </c>
      <c r="D33" s="223" t="s">
        <v>95</v>
      </c>
      <c r="E33" s="223" t="s">
        <v>100</v>
      </c>
      <c r="F33" s="223" t="s">
        <v>81</v>
      </c>
      <c r="G33" s="249" t="s">
        <v>193</v>
      </c>
      <c r="H33" s="223" t="s">
        <v>126</v>
      </c>
      <c r="I33" s="136" t="s">
        <v>19</v>
      </c>
      <c r="J33" s="181">
        <v>20.79</v>
      </c>
      <c r="K33" s="181">
        <v>20.79</v>
      </c>
      <c r="L33" s="181">
        <v>20.79</v>
      </c>
      <c r="M33" s="181">
        <v>20.79</v>
      </c>
      <c r="N33" s="181">
        <v>20.79</v>
      </c>
      <c r="O33" s="181">
        <v>20.79</v>
      </c>
      <c r="P33" s="181">
        <v>20.79</v>
      </c>
      <c r="Q33" s="181">
        <v>20.79</v>
      </c>
      <c r="R33" s="181">
        <v>20.79</v>
      </c>
      <c r="S33" s="181">
        <v>20.79</v>
      </c>
      <c r="T33" s="181">
        <v>20.79</v>
      </c>
      <c r="U33" s="181">
        <v>20.79</v>
      </c>
      <c r="V33" s="232" t="s">
        <v>87</v>
      </c>
    </row>
    <row r="34" spans="1:22" s="102" customFormat="1" ht="17.25" customHeight="1" x14ac:dyDescent="0.2">
      <c r="A34" s="286"/>
      <c r="B34" s="431"/>
      <c r="C34" s="226"/>
      <c r="D34" s="224"/>
      <c r="E34" s="224"/>
      <c r="F34" s="224"/>
      <c r="G34" s="251"/>
      <c r="H34" s="224"/>
      <c r="I34" s="110" t="s">
        <v>18</v>
      </c>
      <c r="J34" s="181">
        <v>24.97</v>
      </c>
      <c r="K34" s="181">
        <v>24.97</v>
      </c>
      <c r="L34" s="181">
        <v>24.97</v>
      </c>
      <c r="M34" s="181">
        <v>24.97</v>
      </c>
      <c r="N34" s="181">
        <v>24.97</v>
      </c>
      <c r="O34" s="181">
        <v>24.97</v>
      </c>
      <c r="P34" s="181">
        <v>24.97</v>
      </c>
      <c r="Q34" s="181">
        <v>24.97</v>
      </c>
      <c r="R34" s="181">
        <v>24.97</v>
      </c>
      <c r="S34" s="181">
        <v>24.97</v>
      </c>
      <c r="T34" s="181">
        <v>24.97</v>
      </c>
      <c r="U34" s="181">
        <v>24.97</v>
      </c>
      <c r="V34" s="232" t="s">
        <v>127</v>
      </c>
    </row>
    <row r="35" spans="1:22" s="30" customFormat="1" ht="17.25" customHeight="1" x14ac:dyDescent="0.2">
      <c r="A35" s="21">
        <v>11</v>
      </c>
      <c r="B35" s="22" t="s">
        <v>63</v>
      </c>
      <c r="C35" s="157"/>
      <c r="D35" s="148"/>
      <c r="E35" s="148"/>
      <c r="F35" s="148"/>
      <c r="G35" s="164"/>
      <c r="H35" s="148"/>
      <c r="I35" s="134"/>
      <c r="J35" s="262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75"/>
    </row>
    <row r="36" spans="1:22" s="102" customFormat="1" ht="17.25" customHeight="1" x14ac:dyDescent="0.2">
      <c r="A36" s="285">
        <v>2</v>
      </c>
      <c r="B36" s="430" t="s">
        <v>190</v>
      </c>
      <c r="C36" s="225" t="s">
        <v>94</v>
      </c>
      <c r="D36" s="223" t="s">
        <v>95</v>
      </c>
      <c r="E36" s="223" t="s">
        <v>100</v>
      </c>
      <c r="F36" s="223" t="s">
        <v>81</v>
      </c>
      <c r="G36" s="249" t="s">
        <v>193</v>
      </c>
      <c r="H36" s="223" t="s">
        <v>126</v>
      </c>
      <c r="I36" s="136" t="s">
        <v>19</v>
      </c>
      <c r="J36" s="181">
        <v>20.79</v>
      </c>
      <c r="K36" s="181">
        <v>20.79</v>
      </c>
      <c r="L36" s="181">
        <v>20.79</v>
      </c>
      <c r="M36" s="181">
        <v>20.79</v>
      </c>
      <c r="N36" s="181">
        <v>20.79</v>
      </c>
      <c r="O36" s="181">
        <v>20.79</v>
      </c>
      <c r="P36" s="181">
        <v>20.79</v>
      </c>
      <c r="Q36" s="181">
        <v>20.79</v>
      </c>
      <c r="R36" s="181">
        <v>20.79</v>
      </c>
      <c r="S36" s="181">
        <v>20.79</v>
      </c>
      <c r="T36" s="181">
        <v>20.79</v>
      </c>
      <c r="U36" s="181">
        <v>20.79</v>
      </c>
      <c r="V36" s="232" t="s">
        <v>87</v>
      </c>
    </row>
    <row r="37" spans="1:22" s="102" customFormat="1" ht="17.25" customHeight="1" x14ac:dyDescent="0.2">
      <c r="A37" s="286"/>
      <c r="B37" s="431"/>
      <c r="C37" s="226"/>
      <c r="D37" s="224"/>
      <c r="E37" s="224"/>
      <c r="F37" s="224"/>
      <c r="G37" s="251"/>
      <c r="H37" s="224"/>
      <c r="I37" s="110" t="s">
        <v>18</v>
      </c>
      <c r="J37" s="181">
        <v>24.97</v>
      </c>
      <c r="K37" s="181">
        <v>24.97</v>
      </c>
      <c r="L37" s="181">
        <v>24.97</v>
      </c>
      <c r="M37" s="181">
        <v>24.97</v>
      </c>
      <c r="N37" s="181">
        <v>24.97</v>
      </c>
      <c r="O37" s="181">
        <v>24.97</v>
      </c>
      <c r="P37" s="181">
        <v>24.97</v>
      </c>
      <c r="Q37" s="181">
        <v>24.97</v>
      </c>
      <c r="R37" s="181">
        <v>24.97</v>
      </c>
      <c r="S37" s="181">
        <v>24.97</v>
      </c>
      <c r="T37" s="181">
        <v>24.97</v>
      </c>
      <c r="U37" s="181">
        <v>24.97</v>
      </c>
      <c r="V37" s="232" t="s">
        <v>127</v>
      </c>
    </row>
    <row r="38" spans="1:22" s="30" customFormat="1" ht="24" customHeight="1" x14ac:dyDescent="0.2">
      <c r="A38" s="21">
        <v>12</v>
      </c>
      <c r="B38" s="22" t="s">
        <v>64</v>
      </c>
      <c r="C38" s="157"/>
      <c r="D38" s="148"/>
      <c r="E38" s="148"/>
      <c r="F38" s="148"/>
      <c r="G38" s="164"/>
      <c r="H38" s="148"/>
      <c r="I38" s="134"/>
      <c r="J38" s="262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75"/>
    </row>
    <row r="39" spans="1:22" s="102" customFormat="1" ht="16.5" customHeight="1" x14ac:dyDescent="0.2">
      <c r="A39" s="285">
        <v>2</v>
      </c>
      <c r="B39" s="430" t="s">
        <v>190</v>
      </c>
      <c r="C39" s="225" t="s">
        <v>94</v>
      </c>
      <c r="D39" s="223" t="s">
        <v>95</v>
      </c>
      <c r="E39" s="223" t="s">
        <v>100</v>
      </c>
      <c r="F39" s="223" t="s">
        <v>81</v>
      </c>
      <c r="G39" s="249" t="s">
        <v>193</v>
      </c>
      <c r="H39" s="223" t="s">
        <v>126</v>
      </c>
      <c r="I39" s="136" t="s">
        <v>19</v>
      </c>
      <c r="J39" s="181">
        <v>20.79</v>
      </c>
      <c r="K39" s="181">
        <v>20.79</v>
      </c>
      <c r="L39" s="181">
        <v>20.79</v>
      </c>
      <c r="M39" s="181">
        <v>20.79</v>
      </c>
      <c r="N39" s="181">
        <v>20.79</v>
      </c>
      <c r="O39" s="181">
        <v>20.79</v>
      </c>
      <c r="P39" s="181">
        <v>20.79</v>
      </c>
      <c r="Q39" s="181">
        <v>20.79</v>
      </c>
      <c r="R39" s="181">
        <v>20.79</v>
      </c>
      <c r="S39" s="181">
        <v>20.79</v>
      </c>
      <c r="T39" s="181">
        <v>20.79</v>
      </c>
      <c r="U39" s="181">
        <v>20.79</v>
      </c>
      <c r="V39" s="232" t="s">
        <v>87</v>
      </c>
    </row>
    <row r="40" spans="1:22" s="102" customFormat="1" ht="16.5" customHeight="1" x14ac:dyDescent="0.2">
      <c r="A40" s="286"/>
      <c r="B40" s="431"/>
      <c r="C40" s="226"/>
      <c r="D40" s="224"/>
      <c r="E40" s="224"/>
      <c r="F40" s="224"/>
      <c r="G40" s="251"/>
      <c r="H40" s="224"/>
      <c r="I40" s="110" t="s">
        <v>18</v>
      </c>
      <c r="J40" s="181">
        <v>24.97</v>
      </c>
      <c r="K40" s="181">
        <v>24.97</v>
      </c>
      <c r="L40" s="181">
        <v>24.97</v>
      </c>
      <c r="M40" s="181">
        <v>24.97</v>
      </c>
      <c r="N40" s="181">
        <v>24.97</v>
      </c>
      <c r="O40" s="181">
        <v>24.97</v>
      </c>
      <c r="P40" s="181">
        <v>24.97</v>
      </c>
      <c r="Q40" s="181">
        <v>24.97</v>
      </c>
      <c r="R40" s="181">
        <v>24.97</v>
      </c>
      <c r="S40" s="181">
        <v>24.97</v>
      </c>
      <c r="T40" s="181">
        <v>24.97</v>
      </c>
      <c r="U40" s="181">
        <v>24.97</v>
      </c>
      <c r="V40" s="232" t="s">
        <v>127</v>
      </c>
    </row>
    <row r="41" spans="1:22" s="30" customFormat="1" ht="27.75" customHeight="1" x14ac:dyDescent="0.2">
      <c r="A41" s="21">
        <v>13</v>
      </c>
      <c r="B41" s="22" t="s">
        <v>65</v>
      </c>
      <c r="C41" s="157"/>
      <c r="D41" s="148"/>
      <c r="E41" s="148"/>
      <c r="F41" s="148"/>
      <c r="G41" s="164"/>
      <c r="H41" s="148"/>
      <c r="I41" s="134"/>
      <c r="J41" s="262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75"/>
    </row>
    <row r="42" spans="1:22" s="102" customFormat="1" ht="17.25" customHeight="1" x14ac:dyDescent="0.2">
      <c r="A42" s="285">
        <v>2</v>
      </c>
      <c r="B42" s="430" t="s">
        <v>190</v>
      </c>
      <c r="C42" s="225" t="s">
        <v>94</v>
      </c>
      <c r="D42" s="223" t="s">
        <v>95</v>
      </c>
      <c r="E42" s="223" t="s">
        <v>100</v>
      </c>
      <c r="F42" s="223" t="s">
        <v>81</v>
      </c>
      <c r="G42" s="249" t="s">
        <v>193</v>
      </c>
      <c r="H42" s="223" t="s">
        <v>126</v>
      </c>
      <c r="I42" s="136" t="s">
        <v>19</v>
      </c>
      <c r="J42" s="181">
        <v>20.79</v>
      </c>
      <c r="K42" s="181">
        <v>20.79</v>
      </c>
      <c r="L42" s="181">
        <v>20.79</v>
      </c>
      <c r="M42" s="181">
        <v>20.79</v>
      </c>
      <c r="N42" s="181">
        <v>20.79</v>
      </c>
      <c r="O42" s="181">
        <v>20.79</v>
      </c>
      <c r="P42" s="181">
        <v>20.79</v>
      </c>
      <c r="Q42" s="181">
        <v>20.79</v>
      </c>
      <c r="R42" s="181">
        <v>20.79</v>
      </c>
      <c r="S42" s="181">
        <v>20.79</v>
      </c>
      <c r="T42" s="181">
        <v>20.79</v>
      </c>
      <c r="U42" s="181">
        <v>20.79</v>
      </c>
      <c r="V42" s="232" t="s">
        <v>87</v>
      </c>
    </row>
    <row r="43" spans="1:22" s="102" customFormat="1" ht="17.25" customHeight="1" x14ac:dyDescent="0.2">
      <c r="A43" s="286"/>
      <c r="B43" s="431"/>
      <c r="C43" s="226"/>
      <c r="D43" s="224"/>
      <c r="E43" s="224"/>
      <c r="F43" s="224"/>
      <c r="G43" s="251"/>
      <c r="H43" s="224"/>
      <c r="I43" s="110" t="s">
        <v>18</v>
      </c>
      <c r="J43" s="181">
        <v>24.97</v>
      </c>
      <c r="K43" s="181">
        <v>24.97</v>
      </c>
      <c r="L43" s="181">
        <v>24.97</v>
      </c>
      <c r="M43" s="181">
        <v>24.97</v>
      </c>
      <c r="N43" s="181">
        <v>24.97</v>
      </c>
      <c r="O43" s="181">
        <v>24.97</v>
      </c>
      <c r="P43" s="181">
        <v>24.97</v>
      </c>
      <c r="Q43" s="181">
        <v>24.97</v>
      </c>
      <c r="R43" s="181">
        <v>24.97</v>
      </c>
      <c r="S43" s="181">
        <v>24.97</v>
      </c>
      <c r="T43" s="181">
        <v>24.97</v>
      </c>
      <c r="U43" s="181">
        <v>24.97</v>
      </c>
      <c r="V43" s="232" t="s">
        <v>127</v>
      </c>
    </row>
    <row r="44" spans="1:22" s="30" customFormat="1" ht="16.5" customHeight="1" x14ac:dyDescent="0.2">
      <c r="A44" s="33">
        <v>16</v>
      </c>
      <c r="B44" s="22" t="s">
        <v>68</v>
      </c>
      <c r="C44" s="157"/>
      <c r="D44" s="148"/>
      <c r="E44" s="148"/>
      <c r="F44" s="148"/>
      <c r="G44" s="164"/>
      <c r="H44" s="148"/>
      <c r="I44" s="134"/>
      <c r="J44" s="262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75"/>
    </row>
    <row r="45" spans="1:22" s="102" customFormat="1" ht="16.5" customHeight="1" x14ac:dyDescent="0.2">
      <c r="A45" s="285">
        <v>2</v>
      </c>
      <c r="B45" s="430" t="s">
        <v>190</v>
      </c>
      <c r="C45" s="225" t="s">
        <v>94</v>
      </c>
      <c r="D45" s="223" t="s">
        <v>95</v>
      </c>
      <c r="E45" s="223" t="s">
        <v>80</v>
      </c>
      <c r="F45" s="223" t="s">
        <v>81</v>
      </c>
      <c r="G45" s="249" t="s">
        <v>193</v>
      </c>
      <c r="H45" s="223" t="s">
        <v>126</v>
      </c>
      <c r="I45" s="136" t="s">
        <v>19</v>
      </c>
      <c r="J45" s="181">
        <v>23.48</v>
      </c>
      <c r="K45" s="181">
        <v>23.48</v>
      </c>
      <c r="L45" s="181">
        <v>23.48</v>
      </c>
      <c r="M45" s="181">
        <v>23.48</v>
      </c>
      <c r="N45" s="181">
        <v>23.48</v>
      </c>
      <c r="O45" s="181">
        <v>23.48</v>
      </c>
      <c r="P45" s="181">
        <v>23.48</v>
      </c>
      <c r="Q45" s="181">
        <v>23.48</v>
      </c>
      <c r="R45" s="181">
        <v>23.48</v>
      </c>
      <c r="S45" s="181">
        <v>23.48</v>
      </c>
      <c r="T45" s="181">
        <v>23.48</v>
      </c>
      <c r="U45" s="181">
        <v>23.48</v>
      </c>
      <c r="V45" s="232" t="s">
        <v>87</v>
      </c>
    </row>
    <row r="46" spans="1:22" s="102" customFormat="1" ht="16.5" customHeight="1" x14ac:dyDescent="0.2">
      <c r="A46" s="286"/>
      <c r="B46" s="431"/>
      <c r="C46" s="226"/>
      <c r="D46" s="224"/>
      <c r="E46" s="224"/>
      <c r="F46" s="224"/>
      <c r="G46" s="251"/>
      <c r="H46" s="224"/>
      <c r="I46" s="110" t="s">
        <v>18</v>
      </c>
      <c r="J46" s="181">
        <v>27.67</v>
      </c>
      <c r="K46" s="181">
        <v>27.67</v>
      </c>
      <c r="L46" s="181">
        <v>27.67</v>
      </c>
      <c r="M46" s="181">
        <v>27.67</v>
      </c>
      <c r="N46" s="181">
        <v>27.67</v>
      </c>
      <c r="O46" s="181">
        <v>27.67</v>
      </c>
      <c r="P46" s="181">
        <v>27.67</v>
      </c>
      <c r="Q46" s="181">
        <v>27.67</v>
      </c>
      <c r="R46" s="181">
        <v>27.67</v>
      </c>
      <c r="S46" s="181">
        <v>27.67</v>
      </c>
      <c r="T46" s="181">
        <v>27.67</v>
      </c>
      <c r="U46" s="181">
        <v>27.67</v>
      </c>
      <c r="V46" s="232" t="s">
        <v>127</v>
      </c>
    </row>
    <row r="47" spans="1:22" s="30" customFormat="1" ht="20.25" customHeight="1" x14ac:dyDescent="0.2">
      <c r="A47" s="21">
        <v>17</v>
      </c>
      <c r="B47" s="22" t="s">
        <v>69</v>
      </c>
      <c r="C47" s="157"/>
      <c r="D47" s="157"/>
      <c r="E47" s="157"/>
      <c r="F47" s="157"/>
      <c r="G47" s="167"/>
      <c r="H47" s="157"/>
      <c r="I47" s="134"/>
      <c r="J47" s="262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75"/>
    </row>
    <row r="48" spans="1:22" s="102" customFormat="1" ht="20.25" customHeight="1" x14ac:dyDescent="0.2">
      <c r="A48" s="285">
        <v>2</v>
      </c>
      <c r="B48" s="430" t="s">
        <v>190</v>
      </c>
      <c r="C48" s="225"/>
      <c r="D48" s="223" t="s">
        <v>95</v>
      </c>
      <c r="E48" s="223" t="s">
        <v>80</v>
      </c>
      <c r="F48" s="223" t="s">
        <v>81</v>
      </c>
      <c r="G48" s="249" t="s">
        <v>193</v>
      </c>
      <c r="H48" s="223" t="s">
        <v>126</v>
      </c>
      <c r="I48" s="136" t="s">
        <v>19</v>
      </c>
      <c r="J48" s="181">
        <v>31.41</v>
      </c>
      <c r="K48" s="181">
        <v>31.41</v>
      </c>
      <c r="L48" s="181">
        <v>31.41</v>
      </c>
      <c r="M48" s="181">
        <v>31.41</v>
      </c>
      <c r="N48" s="181">
        <v>31.41</v>
      </c>
      <c r="O48" s="181">
        <v>31.41</v>
      </c>
      <c r="P48" s="181">
        <v>31.41</v>
      </c>
      <c r="Q48" s="181">
        <v>31.41</v>
      </c>
      <c r="R48" s="181">
        <v>31.41</v>
      </c>
      <c r="S48" s="181">
        <v>31.41</v>
      </c>
      <c r="T48" s="181">
        <v>31.41</v>
      </c>
      <c r="U48" s="181">
        <v>31.41</v>
      </c>
      <c r="V48" s="232" t="s">
        <v>87</v>
      </c>
    </row>
    <row r="49" spans="1:22" s="102" customFormat="1" ht="20.25" customHeight="1" x14ac:dyDescent="0.2">
      <c r="A49" s="286"/>
      <c r="B49" s="431"/>
      <c r="C49" s="226"/>
      <c r="D49" s="224"/>
      <c r="E49" s="224"/>
      <c r="F49" s="224"/>
      <c r="G49" s="251"/>
      <c r="H49" s="224"/>
      <c r="I49" s="110" t="s">
        <v>18</v>
      </c>
      <c r="J49" s="181">
        <v>35.590000000000003</v>
      </c>
      <c r="K49" s="181">
        <v>35.590000000000003</v>
      </c>
      <c r="L49" s="181">
        <v>35.590000000000003</v>
      </c>
      <c r="M49" s="181">
        <v>35.590000000000003</v>
      </c>
      <c r="N49" s="181">
        <v>35.590000000000003</v>
      </c>
      <c r="O49" s="181">
        <v>35.590000000000003</v>
      </c>
      <c r="P49" s="181">
        <v>35.590000000000003</v>
      </c>
      <c r="Q49" s="181">
        <v>35.590000000000003</v>
      </c>
      <c r="R49" s="181">
        <v>35.590000000000003</v>
      </c>
      <c r="S49" s="181">
        <v>35.590000000000003</v>
      </c>
      <c r="T49" s="181">
        <v>35.590000000000003</v>
      </c>
      <c r="U49" s="181">
        <v>35.590000000000003</v>
      </c>
      <c r="V49" s="232" t="s">
        <v>127</v>
      </c>
    </row>
    <row r="50" spans="1:22" s="30" customFormat="1" ht="18.75" customHeight="1" x14ac:dyDescent="0.2">
      <c r="A50" s="21">
        <v>19</v>
      </c>
      <c r="B50" s="34" t="s">
        <v>20</v>
      </c>
      <c r="C50" s="21"/>
      <c r="D50" s="21"/>
      <c r="E50" s="21"/>
      <c r="F50" s="21"/>
      <c r="G50" s="31"/>
      <c r="H50" s="21"/>
      <c r="I50" s="134"/>
      <c r="J50" s="262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75"/>
    </row>
    <row r="51" spans="1:22" s="102" customFormat="1" ht="18.75" customHeight="1" x14ac:dyDescent="0.2">
      <c r="A51" s="285">
        <v>2</v>
      </c>
      <c r="B51" s="430" t="s">
        <v>190</v>
      </c>
      <c r="C51" s="285" t="s">
        <v>106</v>
      </c>
      <c r="D51" s="285" t="s">
        <v>107</v>
      </c>
      <c r="E51" s="225" t="s">
        <v>108</v>
      </c>
      <c r="F51" s="225" t="s">
        <v>109</v>
      </c>
      <c r="G51" s="249" t="s">
        <v>193</v>
      </c>
      <c r="H51" s="285"/>
      <c r="I51" s="136" t="s">
        <v>19</v>
      </c>
      <c r="J51" s="275">
        <v>1.1200000000000001</v>
      </c>
      <c r="K51" s="275">
        <v>1.1200000000000001</v>
      </c>
      <c r="L51" s="275">
        <v>1.1200000000000001</v>
      </c>
      <c r="M51" s="275">
        <v>1.1200000000000001</v>
      </c>
      <c r="N51" s="275">
        <v>1.1200000000000001</v>
      </c>
      <c r="O51" s="275">
        <v>1.1200000000000001</v>
      </c>
      <c r="P51" s="275">
        <v>1.1200000000000001</v>
      </c>
      <c r="Q51" s="275">
        <v>1.1200000000000001</v>
      </c>
      <c r="R51" s="275">
        <v>1.1200000000000001</v>
      </c>
      <c r="S51" s="275">
        <v>1.1200000000000001</v>
      </c>
      <c r="T51" s="275">
        <v>1.1200000000000001</v>
      </c>
      <c r="U51" s="275">
        <v>1.1200000000000001</v>
      </c>
      <c r="V51" s="232" t="s">
        <v>87</v>
      </c>
    </row>
    <row r="52" spans="1:22" s="102" customFormat="1" ht="18.75" customHeight="1" x14ac:dyDescent="0.2">
      <c r="A52" s="286"/>
      <c r="B52" s="431"/>
      <c r="C52" s="286"/>
      <c r="D52" s="286"/>
      <c r="E52" s="226" t="s">
        <v>111</v>
      </c>
      <c r="F52" s="226" t="s">
        <v>109</v>
      </c>
      <c r="G52" s="251"/>
      <c r="H52" s="286"/>
      <c r="I52" s="110" t="s">
        <v>18</v>
      </c>
      <c r="J52" s="275">
        <v>1.81</v>
      </c>
      <c r="K52" s="275">
        <v>1.81</v>
      </c>
      <c r="L52" s="275">
        <v>1.81</v>
      </c>
      <c r="M52" s="275">
        <v>1.81</v>
      </c>
      <c r="N52" s="275">
        <v>1.81</v>
      </c>
      <c r="O52" s="275">
        <v>1.81</v>
      </c>
      <c r="P52" s="275">
        <v>1.81</v>
      </c>
      <c r="Q52" s="275">
        <v>1.81</v>
      </c>
      <c r="R52" s="275">
        <v>1.81</v>
      </c>
      <c r="S52" s="275">
        <v>1.81</v>
      </c>
      <c r="T52" s="275">
        <v>1.81</v>
      </c>
      <c r="U52" s="275">
        <v>1.81</v>
      </c>
      <c r="V52" s="232" t="s">
        <v>127</v>
      </c>
    </row>
    <row r="53" spans="1:22" s="30" customFormat="1" ht="18" customHeight="1" x14ac:dyDescent="0.2">
      <c r="A53" s="33">
        <v>22</v>
      </c>
      <c r="B53" s="36" t="s">
        <v>72</v>
      </c>
      <c r="C53" s="157"/>
      <c r="D53" s="157"/>
      <c r="E53" s="157"/>
      <c r="F53" s="157"/>
      <c r="G53" s="167"/>
      <c r="H53" s="157"/>
      <c r="I53" s="134"/>
      <c r="J53" s="262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75"/>
    </row>
    <row r="54" spans="1:22" s="102" customFormat="1" ht="18" customHeight="1" x14ac:dyDescent="0.2">
      <c r="A54" s="285">
        <v>2</v>
      </c>
      <c r="B54" s="430" t="s">
        <v>190</v>
      </c>
      <c r="C54" s="285" t="s">
        <v>116</v>
      </c>
      <c r="D54" s="285" t="s">
        <v>117</v>
      </c>
      <c r="E54" s="225"/>
      <c r="F54" s="225" t="s">
        <v>118</v>
      </c>
      <c r="G54" s="249" t="s">
        <v>193</v>
      </c>
      <c r="H54" s="285" t="s">
        <v>129</v>
      </c>
      <c r="I54" s="136" t="s">
        <v>19</v>
      </c>
      <c r="J54" s="181">
        <v>170.21</v>
      </c>
      <c r="K54" s="181">
        <v>170.21</v>
      </c>
      <c r="L54" s="181">
        <v>170.21</v>
      </c>
      <c r="M54" s="181">
        <v>170.21</v>
      </c>
      <c r="N54" s="181">
        <v>170.21</v>
      </c>
      <c r="O54" s="181">
        <v>170.21</v>
      </c>
      <c r="P54" s="181">
        <v>170.21</v>
      </c>
      <c r="Q54" s="181">
        <v>170.21</v>
      </c>
      <c r="R54" s="181">
        <v>170.21</v>
      </c>
      <c r="S54" s="181">
        <v>170.21</v>
      </c>
      <c r="T54" s="181">
        <v>170.21</v>
      </c>
      <c r="U54" s="181">
        <v>170.21</v>
      </c>
      <c r="V54" s="232" t="s">
        <v>87</v>
      </c>
    </row>
    <row r="55" spans="1:22" s="102" customFormat="1" ht="18" customHeight="1" x14ac:dyDescent="0.2">
      <c r="A55" s="286"/>
      <c r="B55" s="431"/>
      <c r="C55" s="286"/>
      <c r="D55" s="286"/>
      <c r="E55" s="226"/>
      <c r="F55" s="226"/>
      <c r="G55" s="251"/>
      <c r="H55" s="286"/>
      <c r="I55" s="110" t="s">
        <v>18</v>
      </c>
      <c r="J55" s="181">
        <v>174.4</v>
      </c>
      <c r="K55" s="181">
        <v>174.4</v>
      </c>
      <c r="L55" s="181">
        <v>174.4</v>
      </c>
      <c r="M55" s="181">
        <v>174.4</v>
      </c>
      <c r="N55" s="181">
        <v>174.4</v>
      </c>
      <c r="O55" s="181">
        <v>174.4</v>
      </c>
      <c r="P55" s="181">
        <v>174.4</v>
      </c>
      <c r="Q55" s="181">
        <v>174.4</v>
      </c>
      <c r="R55" s="181">
        <v>174.4</v>
      </c>
      <c r="S55" s="181">
        <v>174.4</v>
      </c>
      <c r="T55" s="181">
        <v>174.4</v>
      </c>
      <c r="U55" s="181">
        <v>174.4</v>
      </c>
      <c r="V55" s="232" t="s">
        <v>127</v>
      </c>
    </row>
    <row r="57" spans="1:22" s="4" customFormat="1" x14ac:dyDescent="0.2">
      <c r="C57" s="5"/>
      <c r="D57" s="5"/>
      <c r="E57" s="5"/>
      <c r="F57" s="5"/>
      <c r="G57" s="67"/>
      <c r="H57" s="5"/>
      <c r="I57" s="8"/>
      <c r="J57" s="174"/>
      <c r="K57" s="176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74"/>
    </row>
    <row r="58" spans="1:22" s="4" customFormat="1" ht="18.75" customHeight="1" x14ac:dyDescent="0.2">
      <c r="C58" s="5"/>
      <c r="D58" s="5"/>
      <c r="E58" s="5"/>
      <c r="F58" s="5"/>
      <c r="G58" s="67"/>
      <c r="H58" s="5"/>
      <c r="I58" s="8"/>
      <c r="J58" s="174"/>
      <c r="K58" s="176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74"/>
    </row>
    <row r="59" spans="1:22" s="4" customFormat="1" ht="18.75" customHeight="1" x14ac:dyDescent="0.2">
      <c r="C59" s="5"/>
      <c r="D59" s="5"/>
      <c r="E59" s="5"/>
      <c r="F59" s="5"/>
      <c r="G59" s="67"/>
      <c r="H59" s="5"/>
      <c r="I59" s="8"/>
      <c r="J59" s="174"/>
      <c r="K59" s="176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74"/>
    </row>
  </sheetData>
  <mergeCells count="52">
    <mergeCell ref="K3:K4"/>
    <mergeCell ref="V3:V4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2:A13"/>
    <mergeCell ref="B12:B13"/>
    <mergeCell ref="A9:A10"/>
    <mergeCell ref="B9:B10"/>
    <mergeCell ref="A6:A7"/>
    <mergeCell ref="B6:B7"/>
    <mergeCell ref="A21:A22"/>
    <mergeCell ref="B21:B22"/>
    <mergeCell ref="A18:A19"/>
    <mergeCell ref="B18:B19"/>
    <mergeCell ref="A15:A16"/>
    <mergeCell ref="B15:B16"/>
    <mergeCell ref="A30:A31"/>
    <mergeCell ref="B30:B31"/>
    <mergeCell ref="A27:A28"/>
    <mergeCell ref="B27:B28"/>
    <mergeCell ref="A24:A25"/>
    <mergeCell ref="B24:B25"/>
    <mergeCell ref="A39:A40"/>
    <mergeCell ref="B39:B40"/>
    <mergeCell ref="A36:A37"/>
    <mergeCell ref="B36:B37"/>
    <mergeCell ref="A33:A34"/>
    <mergeCell ref="B33:B34"/>
    <mergeCell ref="A48:A49"/>
    <mergeCell ref="B48:B49"/>
    <mergeCell ref="A45:A46"/>
    <mergeCell ref="B45:B46"/>
    <mergeCell ref="A42:A43"/>
    <mergeCell ref="B42:B43"/>
    <mergeCell ref="A51:A52"/>
    <mergeCell ref="B51:B52"/>
    <mergeCell ref="C51:C52"/>
    <mergeCell ref="D51:D52"/>
    <mergeCell ref="H51:H52"/>
    <mergeCell ref="A54:A55"/>
    <mergeCell ref="B54:B55"/>
    <mergeCell ref="C54:C55"/>
    <mergeCell ref="D54:D55"/>
    <mergeCell ref="H54:H55"/>
  </mergeCells>
  <pageMargins left="0.17" right="0.15" top="0.25" bottom="0.23" header="0.19" footer="0.17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71"/>
  <sheetViews>
    <sheetView zoomScaleNormal="100" workbookViewId="0">
      <selection activeCell="D87" sqref="D87"/>
    </sheetView>
  </sheetViews>
  <sheetFormatPr defaultRowHeight="12.75" x14ac:dyDescent="0.2"/>
  <cols>
    <col min="1" max="1" width="4.140625" style="1" customWidth="1"/>
    <col min="2" max="2" width="24.5703125" style="13" customWidth="1"/>
    <col min="3" max="3" width="18.5703125" style="5" customWidth="1"/>
    <col min="4" max="6" width="11.5703125" style="5" customWidth="1"/>
    <col min="7" max="7" width="26.7109375" style="114" customWidth="1"/>
    <col min="8" max="8" width="11.5703125" style="43" customWidth="1"/>
    <col min="9" max="9" width="9.7109375" style="1" customWidth="1"/>
    <col min="10" max="10" width="9.140625" style="5" customWidth="1"/>
    <col min="11" max="11" width="9.85546875" style="5" customWidth="1"/>
    <col min="12" max="12" width="9" style="5" customWidth="1"/>
    <col min="13" max="13" width="8.42578125" style="5" customWidth="1"/>
    <col min="14" max="14" width="11.42578125" style="5" customWidth="1"/>
    <col min="15" max="15" width="9.85546875" style="5" customWidth="1"/>
    <col min="16" max="16" width="13.7109375" style="1" customWidth="1"/>
    <col min="17" max="16384" width="9.140625" style="1"/>
  </cols>
  <sheetData>
    <row r="1" spans="1:16" x14ac:dyDescent="0.2">
      <c r="A1" s="9"/>
      <c r="B1" s="14"/>
      <c r="C1" s="126"/>
      <c r="D1" s="126"/>
      <c r="E1" s="126"/>
      <c r="F1" s="126"/>
      <c r="G1" s="113"/>
      <c r="H1" s="42"/>
      <c r="I1" s="9"/>
      <c r="P1" s="9"/>
    </row>
    <row r="2" spans="1:16" s="5" customFormat="1" ht="23.25" customHeight="1" x14ac:dyDescent="0.2">
      <c r="A2" s="356" t="s">
        <v>217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12.75" customHeight="1" x14ac:dyDescent="0.2">
      <c r="A3" s="323" t="s">
        <v>0</v>
      </c>
      <c r="B3" s="323" t="s">
        <v>1</v>
      </c>
      <c r="C3" s="323" t="s">
        <v>2</v>
      </c>
      <c r="D3" s="323" t="s">
        <v>3</v>
      </c>
      <c r="E3" s="323" t="s">
        <v>51</v>
      </c>
      <c r="F3" s="323" t="s">
        <v>71</v>
      </c>
      <c r="G3" s="325" t="s">
        <v>56</v>
      </c>
      <c r="H3" s="324" t="s">
        <v>4</v>
      </c>
      <c r="I3" s="324" t="s">
        <v>5</v>
      </c>
      <c r="J3" s="328" t="s">
        <v>34</v>
      </c>
      <c r="K3" s="328" t="s">
        <v>35</v>
      </c>
      <c r="L3" s="328" t="s">
        <v>36</v>
      </c>
      <c r="M3" s="328" t="s">
        <v>37</v>
      </c>
      <c r="N3" s="328" t="s">
        <v>29</v>
      </c>
      <c r="O3" s="328" t="s">
        <v>38</v>
      </c>
      <c r="P3" s="324" t="s">
        <v>39</v>
      </c>
    </row>
    <row r="4" spans="1:16" ht="12.75" customHeight="1" x14ac:dyDescent="0.2">
      <c r="A4" s="323"/>
      <c r="B4" s="323"/>
      <c r="C4" s="323"/>
      <c r="D4" s="323"/>
      <c r="E4" s="323"/>
      <c r="F4" s="323"/>
      <c r="G4" s="325"/>
      <c r="H4" s="324"/>
      <c r="I4" s="324"/>
      <c r="J4" s="328"/>
      <c r="K4" s="328"/>
      <c r="L4" s="328"/>
      <c r="M4" s="328"/>
      <c r="N4" s="328"/>
      <c r="O4" s="328"/>
      <c r="P4" s="324"/>
    </row>
    <row r="5" spans="1:16" x14ac:dyDescent="0.2">
      <c r="A5" s="323"/>
      <c r="B5" s="323"/>
      <c r="C5" s="323"/>
      <c r="D5" s="323"/>
      <c r="E5" s="323"/>
      <c r="F5" s="323"/>
      <c r="G5" s="325"/>
      <c r="H5" s="324"/>
      <c r="I5" s="324"/>
      <c r="J5" s="328"/>
      <c r="K5" s="328"/>
      <c r="L5" s="328"/>
      <c r="M5" s="328"/>
      <c r="N5" s="328"/>
      <c r="O5" s="328"/>
      <c r="P5" s="324"/>
    </row>
    <row r="6" spans="1:16" ht="25.5" customHeight="1" x14ac:dyDescent="0.2">
      <c r="A6" s="33">
        <v>1</v>
      </c>
      <c r="B6" s="36" t="s">
        <v>52</v>
      </c>
      <c r="C6" s="127"/>
      <c r="D6" s="127"/>
      <c r="E6" s="127"/>
      <c r="F6" s="127"/>
      <c r="G6" s="44"/>
      <c r="H6" s="45"/>
      <c r="I6" s="23"/>
      <c r="J6" s="198"/>
      <c r="K6" s="198"/>
      <c r="L6" s="198"/>
      <c r="M6" s="198"/>
      <c r="N6" s="198"/>
      <c r="O6" s="198"/>
      <c r="P6" s="24"/>
    </row>
    <row r="7" spans="1:16" s="2" customFormat="1" ht="19.5" customHeight="1" x14ac:dyDescent="0.2">
      <c r="A7" s="295">
        <v>3</v>
      </c>
      <c r="B7" s="297" t="s">
        <v>76</v>
      </c>
      <c r="C7" s="313" t="s">
        <v>88</v>
      </c>
      <c r="D7" s="313" t="s">
        <v>89</v>
      </c>
      <c r="E7" s="313">
        <v>0.42</v>
      </c>
      <c r="F7" s="313" t="s">
        <v>185</v>
      </c>
      <c r="G7" s="305" t="s">
        <v>91</v>
      </c>
      <c r="H7" s="285"/>
      <c r="I7" s="242" t="s">
        <v>18</v>
      </c>
      <c r="J7" s="199">
        <v>6.75</v>
      </c>
      <c r="K7" s="199">
        <v>6.75</v>
      </c>
      <c r="L7" s="199">
        <v>6.75</v>
      </c>
      <c r="M7" s="199">
        <v>6.75</v>
      </c>
      <c r="N7" s="199">
        <v>6.75</v>
      </c>
      <c r="O7" s="199">
        <v>6.75</v>
      </c>
      <c r="P7" s="237" t="s">
        <v>92</v>
      </c>
    </row>
    <row r="8" spans="1:16" s="2" customFormat="1" ht="19.5" customHeight="1" x14ac:dyDescent="0.2">
      <c r="A8" s="296"/>
      <c r="B8" s="298"/>
      <c r="C8" s="314"/>
      <c r="D8" s="314"/>
      <c r="E8" s="314"/>
      <c r="F8" s="314"/>
      <c r="G8" s="305"/>
      <c r="H8" s="286"/>
      <c r="I8" s="89" t="s">
        <v>19</v>
      </c>
      <c r="J8" s="199">
        <v>6.75</v>
      </c>
      <c r="K8" s="199">
        <v>6.75</v>
      </c>
      <c r="L8" s="199">
        <v>6.75</v>
      </c>
      <c r="M8" s="199">
        <v>6.75</v>
      </c>
      <c r="N8" s="199">
        <v>6.75</v>
      </c>
      <c r="O8" s="199">
        <v>6.75</v>
      </c>
      <c r="P8" s="237" t="s">
        <v>92</v>
      </c>
    </row>
    <row r="9" spans="1:16" s="30" customFormat="1" ht="35.25" customHeight="1" x14ac:dyDescent="0.2">
      <c r="A9" s="33">
        <v>2</v>
      </c>
      <c r="B9" s="36" t="s">
        <v>53</v>
      </c>
      <c r="C9" s="127"/>
      <c r="D9" s="127"/>
      <c r="E9" s="127"/>
      <c r="F9" s="127"/>
      <c r="G9" s="44"/>
      <c r="H9" s="45"/>
      <c r="I9" s="23"/>
      <c r="J9" s="134"/>
      <c r="K9" s="33"/>
      <c r="L9" s="33"/>
      <c r="M9" s="33"/>
      <c r="N9" s="33"/>
      <c r="O9" s="33"/>
      <c r="P9" s="29"/>
    </row>
    <row r="10" spans="1:16" s="2" customFormat="1" ht="18" customHeight="1" x14ac:dyDescent="0.2">
      <c r="A10" s="295">
        <v>3</v>
      </c>
      <c r="B10" s="297" t="s">
        <v>76</v>
      </c>
      <c r="C10" s="237" t="s">
        <v>88</v>
      </c>
      <c r="D10" s="237" t="s">
        <v>89</v>
      </c>
      <c r="E10" s="237">
        <v>0.42</v>
      </c>
      <c r="F10" s="237" t="s">
        <v>90</v>
      </c>
      <c r="G10" s="305" t="s">
        <v>91</v>
      </c>
      <c r="H10" s="48" t="s">
        <v>93</v>
      </c>
      <c r="I10" s="242" t="s">
        <v>18</v>
      </c>
      <c r="J10" s="139">
        <v>5.8</v>
      </c>
      <c r="K10" s="139">
        <v>5.8</v>
      </c>
      <c r="L10" s="139">
        <v>5.8</v>
      </c>
      <c r="M10" s="139">
        <v>5.8</v>
      </c>
      <c r="N10" s="139">
        <v>5.8</v>
      </c>
      <c r="O10" s="139">
        <v>5.8</v>
      </c>
      <c r="P10" s="237" t="s">
        <v>92</v>
      </c>
    </row>
    <row r="11" spans="1:16" s="2" customFormat="1" ht="18" customHeight="1" x14ac:dyDescent="0.2">
      <c r="A11" s="296"/>
      <c r="B11" s="298"/>
      <c r="C11" s="237" t="s">
        <v>88</v>
      </c>
      <c r="D11" s="237" t="s">
        <v>89</v>
      </c>
      <c r="E11" s="237">
        <v>0.42</v>
      </c>
      <c r="F11" s="237" t="s">
        <v>90</v>
      </c>
      <c r="G11" s="305"/>
      <c r="H11" s="48" t="s">
        <v>93</v>
      </c>
      <c r="I11" s="89" t="s">
        <v>19</v>
      </c>
      <c r="J11" s="139">
        <v>5.8</v>
      </c>
      <c r="K11" s="139">
        <v>5.8</v>
      </c>
      <c r="L11" s="139">
        <v>5.8</v>
      </c>
      <c r="M11" s="139">
        <v>5.8</v>
      </c>
      <c r="N11" s="139">
        <v>5.8</v>
      </c>
      <c r="O11" s="139">
        <v>5.8</v>
      </c>
      <c r="P11" s="237" t="s">
        <v>92</v>
      </c>
    </row>
    <row r="12" spans="1:16" s="30" customFormat="1" ht="24.75" customHeight="1" x14ac:dyDescent="0.2">
      <c r="A12" s="33">
        <v>3</v>
      </c>
      <c r="B12" s="36" t="s">
        <v>54</v>
      </c>
      <c r="C12" s="127"/>
      <c r="D12" s="127"/>
      <c r="E12" s="127"/>
      <c r="F12" s="127"/>
      <c r="G12" s="44"/>
      <c r="H12" s="45"/>
      <c r="I12" s="23"/>
      <c r="J12" s="134"/>
      <c r="K12" s="33"/>
      <c r="L12" s="33"/>
      <c r="M12" s="33"/>
      <c r="N12" s="33"/>
      <c r="O12" s="33"/>
      <c r="P12" s="29"/>
    </row>
    <row r="13" spans="1:16" s="2" customFormat="1" ht="21" customHeight="1" x14ac:dyDescent="0.2">
      <c r="A13" s="295">
        <v>3</v>
      </c>
      <c r="B13" s="297" t="s">
        <v>76</v>
      </c>
      <c r="C13" s="237" t="s">
        <v>88</v>
      </c>
      <c r="D13" s="237" t="s">
        <v>89</v>
      </c>
      <c r="E13" s="237">
        <v>0.42</v>
      </c>
      <c r="F13" s="237" t="s">
        <v>90</v>
      </c>
      <c r="G13" s="305" t="s">
        <v>91</v>
      </c>
      <c r="H13" s="48" t="s">
        <v>93</v>
      </c>
      <c r="I13" s="242" t="s">
        <v>18</v>
      </c>
      <c r="J13" s="139">
        <v>8.4</v>
      </c>
      <c r="K13" s="139">
        <v>8.4</v>
      </c>
      <c r="L13" s="139">
        <v>8.4</v>
      </c>
      <c r="M13" s="139">
        <v>8.4</v>
      </c>
      <c r="N13" s="139">
        <v>8.4</v>
      </c>
      <c r="O13" s="139">
        <v>8.4</v>
      </c>
      <c r="P13" s="237" t="s">
        <v>92</v>
      </c>
    </row>
    <row r="14" spans="1:16" s="2" customFormat="1" ht="21" customHeight="1" x14ac:dyDescent="0.2">
      <c r="A14" s="296"/>
      <c r="B14" s="298"/>
      <c r="C14" s="237" t="s">
        <v>88</v>
      </c>
      <c r="D14" s="237" t="s">
        <v>89</v>
      </c>
      <c r="E14" s="237">
        <v>0.42</v>
      </c>
      <c r="F14" s="237" t="s">
        <v>90</v>
      </c>
      <c r="G14" s="305"/>
      <c r="H14" s="48" t="s">
        <v>93</v>
      </c>
      <c r="I14" s="88" t="s">
        <v>19</v>
      </c>
      <c r="J14" s="139">
        <v>8.4</v>
      </c>
      <c r="K14" s="139">
        <v>8.4</v>
      </c>
      <c r="L14" s="139">
        <v>8.4</v>
      </c>
      <c r="M14" s="139">
        <v>8.4</v>
      </c>
      <c r="N14" s="139">
        <v>8.4</v>
      </c>
      <c r="O14" s="139">
        <v>8.4</v>
      </c>
      <c r="P14" s="237" t="s">
        <v>92</v>
      </c>
    </row>
    <row r="15" spans="1:16" s="30" customFormat="1" x14ac:dyDescent="0.2">
      <c r="A15" s="23">
        <v>4</v>
      </c>
      <c r="B15" s="36" t="s">
        <v>55</v>
      </c>
      <c r="C15" s="128"/>
      <c r="D15" s="128"/>
      <c r="E15" s="128"/>
      <c r="F15" s="128"/>
      <c r="G15" s="56"/>
      <c r="H15" s="57"/>
      <c r="I15" s="58"/>
      <c r="J15" s="200"/>
      <c r="K15" s="128"/>
      <c r="L15" s="128"/>
      <c r="M15" s="128"/>
      <c r="N15" s="128"/>
      <c r="O15" s="128"/>
      <c r="P15" s="59"/>
    </row>
    <row r="16" spans="1:16" s="2" customFormat="1" ht="17.25" customHeight="1" x14ac:dyDescent="0.2">
      <c r="A16" s="295">
        <v>3</v>
      </c>
      <c r="B16" s="297" t="s">
        <v>76</v>
      </c>
      <c r="C16" s="237" t="s">
        <v>88</v>
      </c>
      <c r="D16" s="237" t="s">
        <v>89</v>
      </c>
      <c r="E16" s="237">
        <v>0.42</v>
      </c>
      <c r="F16" s="237" t="s">
        <v>101</v>
      </c>
      <c r="G16" s="305" t="s">
        <v>102</v>
      </c>
      <c r="H16" s="48" t="s">
        <v>93</v>
      </c>
      <c r="I16" s="242" t="s">
        <v>18</v>
      </c>
      <c r="J16" s="139">
        <v>34.15</v>
      </c>
      <c r="K16" s="139">
        <v>34.15</v>
      </c>
      <c r="L16" s="139">
        <v>34.15</v>
      </c>
      <c r="M16" s="139">
        <v>34.15</v>
      </c>
      <c r="N16" s="139">
        <v>34.15</v>
      </c>
      <c r="O16" s="139">
        <v>34.15</v>
      </c>
      <c r="P16" s="237" t="s">
        <v>92</v>
      </c>
    </row>
    <row r="17" spans="1:16" s="2" customFormat="1" ht="17.25" customHeight="1" x14ac:dyDescent="0.2">
      <c r="A17" s="296"/>
      <c r="B17" s="298"/>
      <c r="C17" s="237" t="s">
        <v>88</v>
      </c>
      <c r="D17" s="237" t="s">
        <v>89</v>
      </c>
      <c r="E17" s="237">
        <v>0.42</v>
      </c>
      <c r="F17" s="237" t="s">
        <v>101</v>
      </c>
      <c r="G17" s="305"/>
      <c r="H17" s="48" t="s">
        <v>93</v>
      </c>
      <c r="I17" s="88" t="s">
        <v>19</v>
      </c>
      <c r="J17" s="139">
        <v>34.15</v>
      </c>
      <c r="K17" s="139">
        <v>34.15</v>
      </c>
      <c r="L17" s="139">
        <v>34.15</v>
      </c>
      <c r="M17" s="139">
        <v>34.15</v>
      </c>
      <c r="N17" s="139">
        <v>34.15</v>
      </c>
      <c r="O17" s="139">
        <v>34.15</v>
      </c>
      <c r="P17" s="237" t="s">
        <v>92</v>
      </c>
    </row>
    <row r="18" spans="1:16" s="32" customFormat="1" ht="27" customHeight="1" x14ac:dyDescent="0.2">
      <c r="A18" s="49">
        <v>7</v>
      </c>
      <c r="B18" s="50" t="s">
        <v>59</v>
      </c>
      <c r="C18" s="129"/>
      <c r="D18" s="129"/>
      <c r="E18" s="129"/>
      <c r="F18" s="129"/>
      <c r="G18" s="60"/>
      <c r="H18" s="61"/>
      <c r="I18" s="62"/>
      <c r="J18" s="201"/>
      <c r="K18" s="129"/>
      <c r="L18" s="129"/>
      <c r="M18" s="129"/>
      <c r="N18" s="129"/>
      <c r="O18" s="129"/>
      <c r="P18" s="63"/>
    </row>
    <row r="19" spans="1:16" s="2" customFormat="1" ht="15.75" customHeight="1" x14ac:dyDescent="0.2">
      <c r="A19" s="295">
        <v>3</v>
      </c>
      <c r="B19" s="297" t="s">
        <v>76</v>
      </c>
      <c r="C19" s="237" t="s">
        <v>88</v>
      </c>
      <c r="D19" s="237" t="s">
        <v>89</v>
      </c>
      <c r="E19" s="237">
        <v>0.42</v>
      </c>
      <c r="F19" s="237" t="s">
        <v>101</v>
      </c>
      <c r="G19" s="305" t="s">
        <v>102</v>
      </c>
      <c r="H19" s="48" t="s">
        <v>93</v>
      </c>
      <c r="I19" s="242" t="s">
        <v>18</v>
      </c>
      <c r="J19" s="139">
        <v>28.55</v>
      </c>
      <c r="K19" s="139">
        <v>28.55</v>
      </c>
      <c r="L19" s="139">
        <v>28.55</v>
      </c>
      <c r="M19" s="139">
        <v>28.55</v>
      </c>
      <c r="N19" s="139">
        <v>28.55</v>
      </c>
      <c r="O19" s="139">
        <v>28.55</v>
      </c>
      <c r="P19" s="237" t="s">
        <v>92</v>
      </c>
    </row>
    <row r="20" spans="1:16" s="2" customFormat="1" ht="16.5" customHeight="1" x14ac:dyDescent="0.2">
      <c r="A20" s="296"/>
      <c r="B20" s="298"/>
      <c r="C20" s="237" t="s">
        <v>88</v>
      </c>
      <c r="D20" s="237" t="s">
        <v>89</v>
      </c>
      <c r="E20" s="237">
        <v>0.42</v>
      </c>
      <c r="F20" s="237" t="s">
        <v>101</v>
      </c>
      <c r="G20" s="305"/>
      <c r="H20" s="48" t="s">
        <v>93</v>
      </c>
      <c r="I20" s="88" t="s">
        <v>19</v>
      </c>
      <c r="J20" s="139">
        <v>28.55</v>
      </c>
      <c r="K20" s="139">
        <v>28.55</v>
      </c>
      <c r="L20" s="139">
        <v>28.55</v>
      </c>
      <c r="M20" s="139">
        <v>28.55</v>
      </c>
      <c r="N20" s="139">
        <v>28.55</v>
      </c>
      <c r="O20" s="139">
        <v>28.55</v>
      </c>
      <c r="P20" s="237" t="s">
        <v>92</v>
      </c>
    </row>
    <row r="21" spans="1:16" s="30" customFormat="1" ht="23.25" customHeight="1" x14ac:dyDescent="0.2">
      <c r="A21" s="33">
        <v>8</v>
      </c>
      <c r="B21" s="36" t="s">
        <v>60</v>
      </c>
      <c r="C21" s="128"/>
      <c r="D21" s="128"/>
      <c r="E21" s="128"/>
      <c r="F21" s="128"/>
      <c r="G21" s="56"/>
      <c r="H21" s="57"/>
      <c r="I21" s="58"/>
      <c r="J21" s="200"/>
      <c r="K21" s="128"/>
      <c r="L21" s="128"/>
      <c r="M21" s="128"/>
      <c r="N21" s="128"/>
      <c r="O21" s="128"/>
      <c r="P21" s="59"/>
    </row>
    <row r="22" spans="1:16" s="2" customFormat="1" ht="17.25" customHeight="1" x14ac:dyDescent="0.2">
      <c r="A22" s="295">
        <v>3</v>
      </c>
      <c r="B22" s="297" t="s">
        <v>76</v>
      </c>
      <c r="C22" s="237" t="s">
        <v>88</v>
      </c>
      <c r="D22" s="237" t="s">
        <v>89</v>
      </c>
      <c r="E22" s="237">
        <v>0.42</v>
      </c>
      <c r="F22" s="237" t="s">
        <v>101</v>
      </c>
      <c r="G22" s="305" t="s">
        <v>102</v>
      </c>
      <c r="H22" s="48" t="s">
        <v>93</v>
      </c>
      <c r="I22" s="242" t="s">
        <v>18</v>
      </c>
      <c r="J22" s="139">
        <v>22.75</v>
      </c>
      <c r="K22" s="139">
        <v>22.75</v>
      </c>
      <c r="L22" s="139">
        <v>22.75</v>
      </c>
      <c r="M22" s="139">
        <v>22.75</v>
      </c>
      <c r="N22" s="139">
        <v>22.75</v>
      </c>
      <c r="O22" s="139">
        <v>22.75</v>
      </c>
      <c r="P22" s="237" t="s">
        <v>92</v>
      </c>
    </row>
    <row r="23" spans="1:16" s="2" customFormat="1" ht="17.25" customHeight="1" x14ac:dyDescent="0.2">
      <c r="A23" s="296"/>
      <c r="B23" s="298"/>
      <c r="C23" s="237" t="s">
        <v>88</v>
      </c>
      <c r="D23" s="237" t="s">
        <v>89</v>
      </c>
      <c r="E23" s="237">
        <v>0.42</v>
      </c>
      <c r="F23" s="237" t="s">
        <v>101</v>
      </c>
      <c r="G23" s="305"/>
      <c r="H23" s="48" t="s">
        <v>93</v>
      </c>
      <c r="I23" s="88" t="s">
        <v>19</v>
      </c>
      <c r="J23" s="139">
        <v>22.75</v>
      </c>
      <c r="K23" s="139">
        <v>22.75</v>
      </c>
      <c r="L23" s="139">
        <v>22.75</v>
      </c>
      <c r="M23" s="139">
        <v>22.75</v>
      </c>
      <c r="N23" s="139">
        <v>22.75</v>
      </c>
      <c r="O23" s="139">
        <v>22.75</v>
      </c>
      <c r="P23" s="237" t="s">
        <v>92</v>
      </c>
    </row>
    <row r="24" spans="1:16" s="30" customFormat="1" ht="16.5" customHeight="1" x14ac:dyDescent="0.2">
      <c r="A24" s="33">
        <v>9</v>
      </c>
      <c r="B24" s="36" t="s">
        <v>61</v>
      </c>
      <c r="C24" s="128"/>
      <c r="D24" s="128"/>
      <c r="E24" s="128"/>
      <c r="F24" s="128"/>
      <c r="G24" s="56"/>
      <c r="H24" s="57"/>
      <c r="I24" s="58"/>
      <c r="J24" s="200"/>
      <c r="K24" s="128"/>
      <c r="L24" s="128"/>
      <c r="M24" s="128"/>
      <c r="N24" s="128"/>
      <c r="O24" s="128"/>
      <c r="P24" s="59"/>
    </row>
    <row r="25" spans="1:16" s="2" customFormat="1" ht="17.25" customHeight="1" x14ac:dyDescent="0.2">
      <c r="A25" s="295">
        <v>3</v>
      </c>
      <c r="B25" s="297" t="s">
        <v>76</v>
      </c>
      <c r="C25" s="237" t="s">
        <v>88</v>
      </c>
      <c r="D25" s="237" t="s">
        <v>89</v>
      </c>
      <c r="E25" s="237">
        <v>0.42</v>
      </c>
      <c r="F25" s="237" t="s">
        <v>101</v>
      </c>
      <c r="G25" s="305" t="s">
        <v>102</v>
      </c>
      <c r="H25" s="48" t="s">
        <v>93</v>
      </c>
      <c r="I25" s="242" t="s">
        <v>18</v>
      </c>
      <c r="J25" s="139">
        <v>19.2</v>
      </c>
      <c r="K25" s="139">
        <v>19.2</v>
      </c>
      <c r="L25" s="139">
        <v>19.2</v>
      </c>
      <c r="M25" s="139">
        <v>19.2</v>
      </c>
      <c r="N25" s="139">
        <v>19.2</v>
      </c>
      <c r="O25" s="139">
        <v>19.2</v>
      </c>
      <c r="P25" s="237" t="s">
        <v>92</v>
      </c>
    </row>
    <row r="26" spans="1:16" s="2" customFormat="1" ht="17.25" customHeight="1" x14ac:dyDescent="0.2">
      <c r="A26" s="296"/>
      <c r="B26" s="298"/>
      <c r="C26" s="237" t="s">
        <v>88</v>
      </c>
      <c r="D26" s="237" t="s">
        <v>89</v>
      </c>
      <c r="E26" s="237">
        <v>0.42</v>
      </c>
      <c r="F26" s="237" t="s">
        <v>101</v>
      </c>
      <c r="G26" s="305"/>
      <c r="H26" s="48" t="s">
        <v>93</v>
      </c>
      <c r="I26" s="88" t="s">
        <v>19</v>
      </c>
      <c r="J26" s="139">
        <v>19.2</v>
      </c>
      <c r="K26" s="139">
        <v>19.2</v>
      </c>
      <c r="L26" s="139">
        <v>19.2</v>
      </c>
      <c r="M26" s="139">
        <v>19.2</v>
      </c>
      <c r="N26" s="139">
        <v>19.2</v>
      </c>
      <c r="O26" s="139">
        <v>19.2</v>
      </c>
      <c r="P26" s="237" t="s">
        <v>92</v>
      </c>
    </row>
    <row r="27" spans="1:16" s="30" customFormat="1" ht="24" customHeight="1" x14ac:dyDescent="0.2">
      <c r="A27" s="33">
        <v>10</v>
      </c>
      <c r="B27" s="36" t="s">
        <v>62</v>
      </c>
      <c r="C27" s="128"/>
      <c r="D27" s="128"/>
      <c r="E27" s="128"/>
      <c r="F27" s="128"/>
      <c r="G27" s="56"/>
      <c r="H27" s="57"/>
      <c r="I27" s="58"/>
      <c r="J27" s="200"/>
      <c r="K27" s="128"/>
      <c r="L27" s="128"/>
      <c r="M27" s="128"/>
      <c r="N27" s="128"/>
      <c r="O27" s="128"/>
      <c r="P27" s="59"/>
    </row>
    <row r="28" spans="1:16" s="2" customFormat="1" ht="24" customHeight="1" x14ac:dyDescent="0.2">
      <c r="A28" s="295">
        <v>3</v>
      </c>
      <c r="B28" s="297" t="s">
        <v>76</v>
      </c>
      <c r="C28" s="237" t="s">
        <v>88</v>
      </c>
      <c r="D28" s="237" t="s">
        <v>89</v>
      </c>
      <c r="E28" s="237">
        <v>0.42</v>
      </c>
      <c r="F28" s="237" t="s">
        <v>101</v>
      </c>
      <c r="G28" s="305" t="s">
        <v>102</v>
      </c>
      <c r="H28" s="48" t="s">
        <v>93</v>
      </c>
      <c r="I28" s="242" t="s">
        <v>18</v>
      </c>
      <c r="J28" s="139">
        <v>22.3</v>
      </c>
      <c r="K28" s="139">
        <v>22.3</v>
      </c>
      <c r="L28" s="139">
        <v>22.3</v>
      </c>
      <c r="M28" s="139">
        <v>22.3</v>
      </c>
      <c r="N28" s="139">
        <v>22.3</v>
      </c>
      <c r="O28" s="139">
        <v>22.3</v>
      </c>
      <c r="P28" s="237" t="s">
        <v>92</v>
      </c>
    </row>
    <row r="29" spans="1:16" s="2" customFormat="1" ht="24" customHeight="1" x14ac:dyDescent="0.2">
      <c r="A29" s="296"/>
      <c r="B29" s="298"/>
      <c r="C29" s="237" t="s">
        <v>88</v>
      </c>
      <c r="D29" s="237" t="s">
        <v>89</v>
      </c>
      <c r="E29" s="237">
        <v>0.42</v>
      </c>
      <c r="F29" s="237" t="s">
        <v>101</v>
      </c>
      <c r="G29" s="305"/>
      <c r="H29" s="48" t="s">
        <v>93</v>
      </c>
      <c r="I29" s="88" t="s">
        <v>19</v>
      </c>
      <c r="J29" s="139">
        <v>22.3</v>
      </c>
      <c r="K29" s="139">
        <v>22.3</v>
      </c>
      <c r="L29" s="139">
        <v>22.3</v>
      </c>
      <c r="M29" s="139">
        <v>22.3</v>
      </c>
      <c r="N29" s="139">
        <v>22.3</v>
      </c>
      <c r="O29" s="139">
        <v>22.3</v>
      </c>
      <c r="P29" s="237" t="s">
        <v>92</v>
      </c>
    </row>
    <row r="30" spans="1:16" s="30" customFormat="1" ht="29.25" customHeight="1" x14ac:dyDescent="0.2">
      <c r="A30" s="33">
        <v>11</v>
      </c>
      <c r="B30" s="36" t="s">
        <v>63</v>
      </c>
      <c r="C30" s="128"/>
      <c r="D30" s="128"/>
      <c r="E30" s="128"/>
      <c r="F30" s="128"/>
      <c r="G30" s="56"/>
      <c r="H30" s="57"/>
      <c r="I30" s="58"/>
      <c r="J30" s="200"/>
      <c r="K30" s="128"/>
      <c r="L30" s="128"/>
      <c r="M30" s="128"/>
      <c r="N30" s="128"/>
      <c r="O30" s="128"/>
      <c r="P30" s="59"/>
    </row>
    <row r="31" spans="1:16" s="2" customFormat="1" ht="29.25" customHeight="1" x14ac:dyDescent="0.2">
      <c r="A31" s="295">
        <v>3</v>
      </c>
      <c r="B31" s="297" t="s">
        <v>76</v>
      </c>
      <c r="C31" s="237" t="s">
        <v>88</v>
      </c>
      <c r="D31" s="237" t="s">
        <v>89</v>
      </c>
      <c r="E31" s="237">
        <v>0.42</v>
      </c>
      <c r="F31" s="237" t="s">
        <v>101</v>
      </c>
      <c r="G31" s="305" t="s">
        <v>102</v>
      </c>
      <c r="H31" s="48" t="s">
        <v>93</v>
      </c>
      <c r="I31" s="242" t="s">
        <v>18</v>
      </c>
      <c r="J31" s="139">
        <v>33.450000000000003</v>
      </c>
      <c r="K31" s="139">
        <v>33.450000000000003</v>
      </c>
      <c r="L31" s="139">
        <v>33.450000000000003</v>
      </c>
      <c r="M31" s="139">
        <v>33.450000000000003</v>
      </c>
      <c r="N31" s="139">
        <v>33.450000000000003</v>
      </c>
      <c r="O31" s="139">
        <v>33.450000000000003</v>
      </c>
      <c r="P31" s="237" t="s">
        <v>92</v>
      </c>
    </row>
    <row r="32" spans="1:16" s="2" customFormat="1" ht="29.25" customHeight="1" x14ac:dyDescent="0.2">
      <c r="A32" s="296"/>
      <c r="B32" s="298"/>
      <c r="C32" s="237" t="s">
        <v>88</v>
      </c>
      <c r="D32" s="237" t="s">
        <v>89</v>
      </c>
      <c r="E32" s="237">
        <v>0.42</v>
      </c>
      <c r="F32" s="237" t="s">
        <v>101</v>
      </c>
      <c r="G32" s="305"/>
      <c r="H32" s="48" t="s">
        <v>93</v>
      </c>
      <c r="I32" s="88" t="s">
        <v>19</v>
      </c>
      <c r="J32" s="139">
        <v>33.450000000000003</v>
      </c>
      <c r="K32" s="139">
        <v>33.450000000000003</v>
      </c>
      <c r="L32" s="139">
        <v>33.450000000000003</v>
      </c>
      <c r="M32" s="139">
        <v>33.450000000000003</v>
      </c>
      <c r="N32" s="139">
        <v>33.450000000000003</v>
      </c>
      <c r="O32" s="139">
        <v>33.450000000000003</v>
      </c>
      <c r="P32" s="237" t="s">
        <v>92</v>
      </c>
    </row>
    <row r="33" spans="1:16" s="30" customFormat="1" ht="29.25" customHeight="1" x14ac:dyDescent="0.2">
      <c r="A33" s="33">
        <v>12</v>
      </c>
      <c r="B33" s="36" t="s">
        <v>64</v>
      </c>
      <c r="C33" s="128"/>
      <c r="D33" s="128"/>
      <c r="E33" s="128"/>
      <c r="F33" s="128"/>
      <c r="G33" s="56"/>
      <c r="H33" s="57"/>
      <c r="I33" s="58"/>
      <c r="J33" s="200"/>
      <c r="K33" s="128"/>
      <c r="L33" s="128"/>
      <c r="M33" s="128"/>
      <c r="N33" s="128"/>
      <c r="O33" s="128"/>
      <c r="P33" s="59"/>
    </row>
    <row r="34" spans="1:16" s="2" customFormat="1" ht="29.25" customHeight="1" x14ac:dyDescent="0.2">
      <c r="A34" s="295">
        <v>3</v>
      </c>
      <c r="B34" s="297" t="s">
        <v>76</v>
      </c>
      <c r="C34" s="237" t="s">
        <v>88</v>
      </c>
      <c r="D34" s="237" t="s">
        <v>89</v>
      </c>
      <c r="E34" s="237">
        <v>0.42</v>
      </c>
      <c r="F34" s="237" t="s">
        <v>101</v>
      </c>
      <c r="G34" s="305" t="s">
        <v>102</v>
      </c>
      <c r="H34" s="48" t="s">
        <v>93</v>
      </c>
      <c r="I34" s="242" t="s">
        <v>18</v>
      </c>
      <c r="J34" s="139">
        <v>33.450000000000003</v>
      </c>
      <c r="K34" s="139">
        <v>33.450000000000003</v>
      </c>
      <c r="L34" s="139">
        <v>33.450000000000003</v>
      </c>
      <c r="M34" s="139">
        <v>33.450000000000003</v>
      </c>
      <c r="N34" s="139">
        <v>33.450000000000003</v>
      </c>
      <c r="O34" s="139">
        <v>33.450000000000003</v>
      </c>
      <c r="P34" s="237" t="s">
        <v>92</v>
      </c>
    </row>
    <row r="35" spans="1:16" s="2" customFormat="1" ht="29.25" customHeight="1" x14ac:dyDescent="0.2">
      <c r="A35" s="296"/>
      <c r="B35" s="298"/>
      <c r="C35" s="237" t="s">
        <v>88</v>
      </c>
      <c r="D35" s="237" t="s">
        <v>89</v>
      </c>
      <c r="E35" s="237">
        <v>0.42</v>
      </c>
      <c r="F35" s="237" t="s">
        <v>101</v>
      </c>
      <c r="G35" s="305"/>
      <c r="H35" s="48" t="s">
        <v>93</v>
      </c>
      <c r="I35" s="88" t="s">
        <v>19</v>
      </c>
      <c r="J35" s="139">
        <v>33.450000000000003</v>
      </c>
      <c r="K35" s="139">
        <v>33.450000000000003</v>
      </c>
      <c r="L35" s="139">
        <v>33.450000000000003</v>
      </c>
      <c r="M35" s="139">
        <v>33.450000000000003</v>
      </c>
      <c r="N35" s="139">
        <v>33.450000000000003</v>
      </c>
      <c r="O35" s="139">
        <v>33.450000000000003</v>
      </c>
      <c r="P35" s="237" t="s">
        <v>92</v>
      </c>
    </row>
    <row r="36" spans="1:16" s="30" customFormat="1" ht="24" customHeight="1" x14ac:dyDescent="0.2">
      <c r="A36" s="33">
        <v>13</v>
      </c>
      <c r="B36" s="36" t="s">
        <v>65</v>
      </c>
      <c r="C36" s="128"/>
      <c r="D36" s="128"/>
      <c r="E36" s="128"/>
      <c r="F36" s="128"/>
      <c r="G36" s="56"/>
      <c r="H36" s="57"/>
      <c r="I36" s="58"/>
      <c r="J36" s="200"/>
      <c r="K36" s="128"/>
      <c r="L36" s="128"/>
      <c r="M36" s="128"/>
      <c r="N36" s="128"/>
      <c r="O36" s="128"/>
      <c r="P36" s="59"/>
    </row>
    <row r="37" spans="1:16" s="2" customFormat="1" ht="24" customHeight="1" x14ac:dyDescent="0.2">
      <c r="A37" s="295">
        <v>3</v>
      </c>
      <c r="B37" s="297" t="s">
        <v>76</v>
      </c>
      <c r="C37" s="237" t="s">
        <v>88</v>
      </c>
      <c r="D37" s="237" t="s">
        <v>89</v>
      </c>
      <c r="E37" s="237">
        <v>0.42</v>
      </c>
      <c r="F37" s="237" t="s">
        <v>101</v>
      </c>
      <c r="G37" s="305" t="s">
        <v>102</v>
      </c>
      <c r="H37" s="48" t="s">
        <v>93</v>
      </c>
      <c r="I37" s="242" t="s">
        <v>18</v>
      </c>
      <c r="J37" s="139">
        <v>33.450000000000003</v>
      </c>
      <c r="K37" s="139">
        <v>33.450000000000003</v>
      </c>
      <c r="L37" s="139">
        <v>33.450000000000003</v>
      </c>
      <c r="M37" s="139">
        <v>33.450000000000003</v>
      </c>
      <c r="N37" s="139">
        <v>33.450000000000003</v>
      </c>
      <c r="O37" s="139">
        <v>33.450000000000003</v>
      </c>
      <c r="P37" s="237" t="s">
        <v>92</v>
      </c>
    </row>
    <row r="38" spans="1:16" s="2" customFormat="1" ht="24" customHeight="1" x14ac:dyDescent="0.2">
      <c r="A38" s="296"/>
      <c r="B38" s="298"/>
      <c r="C38" s="237" t="s">
        <v>88</v>
      </c>
      <c r="D38" s="237" t="s">
        <v>89</v>
      </c>
      <c r="E38" s="237">
        <v>0.42</v>
      </c>
      <c r="F38" s="237" t="s">
        <v>101</v>
      </c>
      <c r="G38" s="305"/>
      <c r="H38" s="48" t="s">
        <v>93</v>
      </c>
      <c r="I38" s="88" t="s">
        <v>19</v>
      </c>
      <c r="J38" s="139">
        <v>33.450000000000003</v>
      </c>
      <c r="K38" s="139">
        <v>33.450000000000003</v>
      </c>
      <c r="L38" s="139">
        <v>33.450000000000003</v>
      </c>
      <c r="M38" s="139">
        <v>33.450000000000003</v>
      </c>
      <c r="N38" s="139">
        <v>33.450000000000003</v>
      </c>
      <c r="O38" s="139">
        <v>33.450000000000003</v>
      </c>
      <c r="P38" s="237" t="s">
        <v>92</v>
      </c>
    </row>
    <row r="39" spans="1:16" s="30" customFormat="1" ht="27.75" customHeight="1" x14ac:dyDescent="0.2">
      <c r="A39" s="33">
        <v>14</v>
      </c>
      <c r="B39" s="36" t="s">
        <v>66</v>
      </c>
      <c r="C39" s="128"/>
      <c r="D39" s="128"/>
      <c r="E39" s="128"/>
      <c r="F39" s="128"/>
      <c r="G39" s="56"/>
      <c r="H39" s="57"/>
      <c r="I39" s="58"/>
      <c r="J39" s="200"/>
      <c r="K39" s="128"/>
      <c r="L39" s="128"/>
      <c r="M39" s="128"/>
      <c r="N39" s="128"/>
      <c r="O39" s="128"/>
      <c r="P39" s="59"/>
    </row>
    <row r="40" spans="1:16" s="2" customFormat="1" ht="21.75" customHeight="1" x14ac:dyDescent="0.2">
      <c r="A40" s="295">
        <v>3</v>
      </c>
      <c r="B40" s="297" t="s">
        <v>76</v>
      </c>
      <c r="C40" s="237" t="s">
        <v>88</v>
      </c>
      <c r="D40" s="237" t="s">
        <v>89</v>
      </c>
      <c r="E40" s="237">
        <v>0.42</v>
      </c>
      <c r="F40" s="237" t="s">
        <v>90</v>
      </c>
      <c r="G40" s="305" t="s">
        <v>91</v>
      </c>
      <c r="H40" s="48" t="s">
        <v>93</v>
      </c>
      <c r="I40" s="242" t="s">
        <v>18</v>
      </c>
      <c r="J40" s="139">
        <v>10.25</v>
      </c>
      <c r="K40" s="139">
        <v>10.25</v>
      </c>
      <c r="L40" s="139">
        <v>10.25</v>
      </c>
      <c r="M40" s="139">
        <v>10.25</v>
      </c>
      <c r="N40" s="139">
        <v>10.25</v>
      </c>
      <c r="O40" s="139">
        <v>10.25</v>
      </c>
      <c r="P40" s="237" t="s">
        <v>92</v>
      </c>
    </row>
    <row r="41" spans="1:16" s="2" customFormat="1" ht="18" customHeight="1" x14ac:dyDescent="0.2">
      <c r="A41" s="296"/>
      <c r="B41" s="298"/>
      <c r="C41" s="237" t="s">
        <v>88</v>
      </c>
      <c r="D41" s="237" t="s">
        <v>89</v>
      </c>
      <c r="E41" s="237">
        <v>0.42</v>
      </c>
      <c r="F41" s="237" t="s">
        <v>90</v>
      </c>
      <c r="G41" s="305"/>
      <c r="H41" s="48" t="s">
        <v>93</v>
      </c>
      <c r="I41" s="88" t="s">
        <v>19</v>
      </c>
      <c r="J41" s="139">
        <v>10.25</v>
      </c>
      <c r="K41" s="139">
        <v>10.25</v>
      </c>
      <c r="L41" s="139">
        <v>10.25</v>
      </c>
      <c r="M41" s="139">
        <v>10.25</v>
      </c>
      <c r="N41" s="139">
        <v>10.25</v>
      </c>
      <c r="O41" s="139">
        <v>10.25</v>
      </c>
      <c r="P41" s="237" t="s">
        <v>92</v>
      </c>
    </row>
    <row r="42" spans="1:16" s="30" customFormat="1" ht="21" customHeight="1" x14ac:dyDescent="0.2">
      <c r="A42" s="33">
        <v>15</v>
      </c>
      <c r="B42" s="36" t="s">
        <v>67</v>
      </c>
      <c r="C42" s="128"/>
      <c r="D42" s="128"/>
      <c r="E42" s="128"/>
      <c r="F42" s="128"/>
      <c r="G42" s="56"/>
      <c r="H42" s="57"/>
      <c r="I42" s="58"/>
      <c r="J42" s="200"/>
      <c r="K42" s="128"/>
      <c r="L42" s="128"/>
      <c r="M42" s="128"/>
      <c r="N42" s="128"/>
      <c r="O42" s="128"/>
      <c r="P42" s="59"/>
    </row>
    <row r="43" spans="1:16" s="2" customFormat="1" ht="15" customHeight="1" x14ac:dyDescent="0.2">
      <c r="A43" s="295">
        <v>3</v>
      </c>
      <c r="B43" s="297" t="s">
        <v>76</v>
      </c>
      <c r="C43" s="237" t="s">
        <v>88</v>
      </c>
      <c r="D43" s="237" t="s">
        <v>89</v>
      </c>
      <c r="E43" s="237" t="s">
        <v>98</v>
      </c>
      <c r="F43" s="237" t="s">
        <v>98</v>
      </c>
      <c r="G43" s="305" t="s">
        <v>99</v>
      </c>
      <c r="H43" s="48" t="s">
        <v>93</v>
      </c>
      <c r="I43" s="242" t="s">
        <v>18</v>
      </c>
      <c r="J43" s="139">
        <v>26.1</v>
      </c>
      <c r="K43" s="139">
        <v>26.1</v>
      </c>
      <c r="L43" s="139">
        <v>26.1</v>
      </c>
      <c r="M43" s="139">
        <v>26.1</v>
      </c>
      <c r="N43" s="139">
        <v>26.1</v>
      </c>
      <c r="O43" s="139">
        <v>26.1</v>
      </c>
      <c r="P43" s="237" t="s">
        <v>92</v>
      </c>
    </row>
    <row r="44" spans="1:16" s="2" customFormat="1" ht="15" customHeight="1" x14ac:dyDescent="0.2">
      <c r="A44" s="296"/>
      <c r="B44" s="298"/>
      <c r="C44" s="237" t="s">
        <v>88</v>
      </c>
      <c r="D44" s="237" t="s">
        <v>89</v>
      </c>
      <c r="E44" s="237" t="s">
        <v>98</v>
      </c>
      <c r="F44" s="237" t="s">
        <v>98</v>
      </c>
      <c r="G44" s="305"/>
      <c r="H44" s="48" t="s">
        <v>93</v>
      </c>
      <c r="I44" s="88" t="s">
        <v>19</v>
      </c>
      <c r="J44" s="139">
        <v>26.1</v>
      </c>
      <c r="K44" s="139">
        <v>26.1</v>
      </c>
      <c r="L44" s="139">
        <v>26.1</v>
      </c>
      <c r="M44" s="139">
        <v>26.1</v>
      </c>
      <c r="N44" s="139">
        <v>26.1</v>
      </c>
      <c r="O44" s="139">
        <v>26.1</v>
      </c>
      <c r="P44" s="237" t="s">
        <v>92</v>
      </c>
    </row>
    <row r="45" spans="1:16" s="30" customFormat="1" ht="19.5" customHeight="1" x14ac:dyDescent="0.2">
      <c r="A45" s="33">
        <v>16</v>
      </c>
      <c r="B45" s="36" t="s">
        <v>68</v>
      </c>
      <c r="C45" s="128"/>
      <c r="D45" s="128"/>
      <c r="E45" s="128"/>
      <c r="F45" s="128"/>
      <c r="G45" s="56"/>
      <c r="H45" s="57"/>
      <c r="I45" s="58"/>
      <c r="J45" s="200"/>
      <c r="K45" s="128"/>
      <c r="L45" s="128"/>
      <c r="M45" s="128"/>
      <c r="N45" s="128"/>
      <c r="O45" s="128"/>
      <c r="P45" s="59"/>
    </row>
    <row r="46" spans="1:16" s="2" customFormat="1" ht="19.5" customHeight="1" x14ac:dyDescent="0.2">
      <c r="A46" s="295">
        <v>3</v>
      </c>
      <c r="B46" s="297" t="s">
        <v>76</v>
      </c>
      <c r="C46" s="237" t="s">
        <v>88</v>
      </c>
      <c r="D46" s="237" t="s">
        <v>89</v>
      </c>
      <c r="E46" s="237">
        <v>0.42</v>
      </c>
      <c r="F46" s="237" t="s">
        <v>101</v>
      </c>
      <c r="G46" s="305" t="s">
        <v>104</v>
      </c>
      <c r="H46" s="48" t="s">
        <v>93</v>
      </c>
      <c r="I46" s="242" t="s">
        <v>18</v>
      </c>
      <c r="J46" s="139">
        <v>63</v>
      </c>
      <c r="K46" s="139">
        <v>63</v>
      </c>
      <c r="L46" s="139">
        <v>63</v>
      </c>
      <c r="M46" s="139">
        <v>63</v>
      </c>
      <c r="N46" s="139">
        <v>63</v>
      </c>
      <c r="O46" s="139">
        <v>63</v>
      </c>
      <c r="P46" s="237" t="s">
        <v>92</v>
      </c>
    </row>
    <row r="47" spans="1:16" s="2" customFormat="1" ht="19.5" customHeight="1" x14ac:dyDescent="0.2">
      <c r="A47" s="296"/>
      <c r="B47" s="298"/>
      <c r="C47" s="237" t="s">
        <v>88</v>
      </c>
      <c r="D47" s="237" t="s">
        <v>89</v>
      </c>
      <c r="E47" s="237">
        <v>0.42</v>
      </c>
      <c r="F47" s="237" t="s">
        <v>101</v>
      </c>
      <c r="G47" s="305"/>
      <c r="H47" s="48" t="s">
        <v>93</v>
      </c>
      <c r="I47" s="88" t="s">
        <v>19</v>
      </c>
      <c r="J47" s="139">
        <v>63</v>
      </c>
      <c r="K47" s="139">
        <v>63</v>
      </c>
      <c r="L47" s="139">
        <v>63</v>
      </c>
      <c r="M47" s="139">
        <v>63</v>
      </c>
      <c r="N47" s="139">
        <v>63</v>
      </c>
      <c r="O47" s="139">
        <v>63</v>
      </c>
      <c r="P47" s="237" t="s">
        <v>92</v>
      </c>
    </row>
    <row r="48" spans="1:16" s="30" customFormat="1" ht="18" customHeight="1" x14ac:dyDescent="0.2">
      <c r="A48" s="33">
        <v>17</v>
      </c>
      <c r="B48" s="36" t="s">
        <v>69</v>
      </c>
      <c r="C48" s="128"/>
      <c r="D48" s="128"/>
      <c r="E48" s="128"/>
      <c r="F48" s="128"/>
      <c r="G48" s="56"/>
      <c r="H48" s="57"/>
      <c r="I48" s="58"/>
      <c r="J48" s="200"/>
      <c r="K48" s="128"/>
      <c r="L48" s="128"/>
      <c r="M48" s="128"/>
      <c r="N48" s="128"/>
      <c r="O48" s="128"/>
      <c r="P48" s="59"/>
    </row>
    <row r="49" spans="1:16" s="2" customFormat="1" ht="18" customHeight="1" x14ac:dyDescent="0.2">
      <c r="A49" s="295">
        <v>3</v>
      </c>
      <c r="B49" s="297" t="s">
        <v>76</v>
      </c>
      <c r="C49" s="237" t="s">
        <v>88</v>
      </c>
      <c r="D49" s="237" t="s">
        <v>89</v>
      </c>
      <c r="E49" s="237">
        <v>0.42</v>
      </c>
      <c r="F49" s="237" t="s">
        <v>90</v>
      </c>
      <c r="G49" s="305" t="s">
        <v>91</v>
      </c>
      <c r="H49" s="48" t="s">
        <v>93</v>
      </c>
      <c r="I49" s="242" t="s">
        <v>18</v>
      </c>
      <c r="J49" s="139">
        <v>8.4</v>
      </c>
      <c r="K49" s="139">
        <v>8.4</v>
      </c>
      <c r="L49" s="139">
        <v>8.4</v>
      </c>
      <c r="M49" s="139">
        <v>8.4</v>
      </c>
      <c r="N49" s="139">
        <v>8.4</v>
      </c>
      <c r="O49" s="139">
        <v>8.4</v>
      </c>
      <c r="P49" s="237" t="s">
        <v>92</v>
      </c>
    </row>
    <row r="50" spans="1:16" s="2" customFormat="1" ht="18" customHeight="1" x14ac:dyDescent="0.2">
      <c r="A50" s="296"/>
      <c r="B50" s="298"/>
      <c r="C50" s="237" t="s">
        <v>88</v>
      </c>
      <c r="D50" s="237" t="s">
        <v>89</v>
      </c>
      <c r="E50" s="237">
        <v>0.42</v>
      </c>
      <c r="F50" s="237" t="s">
        <v>90</v>
      </c>
      <c r="G50" s="305"/>
      <c r="H50" s="48" t="s">
        <v>93</v>
      </c>
      <c r="I50" s="88" t="s">
        <v>19</v>
      </c>
      <c r="J50" s="139">
        <v>8.4</v>
      </c>
      <c r="K50" s="139">
        <v>8.4</v>
      </c>
      <c r="L50" s="139">
        <v>8.4</v>
      </c>
      <c r="M50" s="139">
        <v>8.4</v>
      </c>
      <c r="N50" s="139">
        <v>8.4</v>
      </c>
      <c r="O50" s="139">
        <v>8.4</v>
      </c>
      <c r="P50" s="237" t="s">
        <v>92</v>
      </c>
    </row>
    <row r="51" spans="1:16" s="30" customFormat="1" ht="18" customHeight="1" x14ac:dyDescent="0.2">
      <c r="A51" s="33">
        <v>18</v>
      </c>
      <c r="B51" s="36" t="s">
        <v>70</v>
      </c>
      <c r="C51" s="128"/>
      <c r="D51" s="128"/>
      <c r="E51" s="128"/>
      <c r="F51" s="128"/>
      <c r="G51" s="56"/>
      <c r="H51" s="57"/>
      <c r="I51" s="58"/>
      <c r="J51" s="200"/>
      <c r="K51" s="128"/>
      <c r="L51" s="128"/>
      <c r="M51" s="128"/>
      <c r="N51" s="128"/>
      <c r="O51" s="128"/>
      <c r="P51" s="59"/>
    </row>
    <row r="52" spans="1:16" s="2" customFormat="1" ht="18" customHeight="1" x14ac:dyDescent="0.2">
      <c r="A52" s="295">
        <v>3</v>
      </c>
      <c r="B52" s="297" t="s">
        <v>76</v>
      </c>
      <c r="C52" s="237" t="s">
        <v>88</v>
      </c>
      <c r="D52" s="237" t="s">
        <v>89</v>
      </c>
      <c r="E52" s="237">
        <v>0.42</v>
      </c>
      <c r="F52" s="237" t="s">
        <v>90</v>
      </c>
      <c r="G52" s="305" t="s">
        <v>105</v>
      </c>
      <c r="H52" s="48" t="s">
        <v>93</v>
      </c>
      <c r="I52" s="242" t="s">
        <v>18</v>
      </c>
      <c r="J52" s="139">
        <v>5.6</v>
      </c>
      <c r="K52" s="139">
        <v>5.6</v>
      </c>
      <c r="L52" s="139">
        <v>5.6</v>
      </c>
      <c r="M52" s="139">
        <v>5.6</v>
      </c>
      <c r="N52" s="139">
        <v>5.6</v>
      </c>
      <c r="O52" s="139">
        <v>5.6</v>
      </c>
      <c r="P52" s="237" t="s">
        <v>92</v>
      </c>
    </row>
    <row r="53" spans="1:16" s="2" customFormat="1" ht="18" customHeight="1" x14ac:dyDescent="0.2">
      <c r="A53" s="296"/>
      <c r="B53" s="298"/>
      <c r="C53" s="237" t="s">
        <v>88</v>
      </c>
      <c r="D53" s="237" t="s">
        <v>89</v>
      </c>
      <c r="E53" s="237">
        <v>0.42</v>
      </c>
      <c r="F53" s="237" t="s">
        <v>90</v>
      </c>
      <c r="G53" s="305"/>
      <c r="H53" s="48" t="s">
        <v>93</v>
      </c>
      <c r="I53" s="88" t="s">
        <v>19</v>
      </c>
      <c r="J53" s="139">
        <v>5.6</v>
      </c>
      <c r="K53" s="139">
        <v>5.6</v>
      </c>
      <c r="L53" s="139">
        <v>5.6</v>
      </c>
      <c r="M53" s="139">
        <v>5.6</v>
      </c>
      <c r="N53" s="139">
        <v>5.6</v>
      </c>
      <c r="O53" s="139">
        <v>5.6</v>
      </c>
      <c r="P53" s="237" t="s">
        <v>92</v>
      </c>
    </row>
    <row r="54" spans="1:16" s="30" customFormat="1" ht="16.5" customHeight="1" x14ac:dyDescent="0.2">
      <c r="A54" s="33">
        <v>19</v>
      </c>
      <c r="B54" s="38" t="s">
        <v>20</v>
      </c>
      <c r="C54" s="128"/>
      <c r="D54" s="128"/>
      <c r="E54" s="128"/>
      <c r="F54" s="128"/>
      <c r="G54" s="56"/>
      <c r="H54" s="65"/>
      <c r="I54" s="58"/>
      <c r="J54" s="128"/>
      <c r="K54" s="128"/>
      <c r="L54" s="128"/>
      <c r="M54" s="128"/>
      <c r="N54" s="128"/>
      <c r="O54" s="128"/>
      <c r="P54" s="59"/>
    </row>
    <row r="55" spans="1:16" s="2" customFormat="1" ht="16.5" customHeight="1" x14ac:dyDescent="0.2">
      <c r="A55" s="295">
        <v>3</v>
      </c>
      <c r="B55" s="297" t="s">
        <v>76</v>
      </c>
      <c r="C55" s="237" t="s">
        <v>88</v>
      </c>
      <c r="D55" s="237" t="s">
        <v>89</v>
      </c>
      <c r="E55" s="237">
        <v>0.42</v>
      </c>
      <c r="F55" s="237" t="s">
        <v>90</v>
      </c>
      <c r="G55" s="305"/>
      <c r="H55" s="48" t="s">
        <v>93</v>
      </c>
      <c r="I55" s="242" t="s">
        <v>18</v>
      </c>
      <c r="J55" s="139">
        <v>0.55000000000000004</v>
      </c>
      <c r="K55" s="139">
        <v>0.55000000000000004</v>
      </c>
      <c r="L55" s="139">
        <v>0.55000000000000004</v>
      </c>
      <c r="M55" s="139">
        <v>0.55000000000000004</v>
      </c>
      <c r="N55" s="139">
        <v>0.55000000000000004</v>
      </c>
      <c r="O55" s="139">
        <v>0.55000000000000004</v>
      </c>
      <c r="P55" s="237" t="s">
        <v>92</v>
      </c>
    </row>
    <row r="56" spans="1:16" s="2" customFormat="1" ht="16.5" customHeight="1" x14ac:dyDescent="0.2">
      <c r="A56" s="296"/>
      <c r="B56" s="298"/>
      <c r="C56" s="237" t="s">
        <v>88</v>
      </c>
      <c r="D56" s="237" t="s">
        <v>89</v>
      </c>
      <c r="E56" s="237" t="s">
        <v>113</v>
      </c>
      <c r="F56" s="237" t="s">
        <v>113</v>
      </c>
      <c r="G56" s="305"/>
      <c r="H56" s="48" t="s">
        <v>93</v>
      </c>
      <c r="I56" s="88" t="s">
        <v>19</v>
      </c>
      <c r="J56" s="139">
        <v>0.55000000000000004</v>
      </c>
      <c r="K56" s="139">
        <v>0.55000000000000004</v>
      </c>
      <c r="L56" s="139">
        <v>0.55000000000000004</v>
      </c>
      <c r="M56" s="139">
        <v>0.55000000000000004</v>
      </c>
      <c r="N56" s="139">
        <v>0.55000000000000004</v>
      </c>
      <c r="O56" s="139">
        <v>0.55000000000000004</v>
      </c>
      <c r="P56" s="237" t="s">
        <v>92</v>
      </c>
    </row>
    <row r="57" spans="1:16" s="30" customFormat="1" ht="15" customHeight="1" x14ac:dyDescent="0.2">
      <c r="A57" s="33">
        <v>20</v>
      </c>
      <c r="B57" s="35" t="s">
        <v>48</v>
      </c>
      <c r="C57" s="128"/>
      <c r="D57" s="128"/>
      <c r="E57" s="128"/>
      <c r="F57" s="128"/>
      <c r="G57" s="56"/>
      <c r="H57" s="57"/>
      <c r="I57" s="58"/>
      <c r="J57" s="128"/>
      <c r="K57" s="128"/>
      <c r="L57" s="128"/>
      <c r="M57" s="128"/>
      <c r="N57" s="128"/>
      <c r="O57" s="128"/>
      <c r="P57" s="59"/>
    </row>
    <row r="58" spans="1:16" s="2" customFormat="1" ht="15" x14ac:dyDescent="0.2">
      <c r="A58" s="295">
        <v>3</v>
      </c>
      <c r="B58" s="297" t="s">
        <v>76</v>
      </c>
      <c r="C58" s="344"/>
      <c r="D58" s="344" t="s">
        <v>114</v>
      </c>
      <c r="E58" s="237" t="s">
        <v>113</v>
      </c>
      <c r="F58" s="237" t="s">
        <v>113</v>
      </c>
      <c r="G58" s="305" t="s">
        <v>115</v>
      </c>
      <c r="H58" s="48" t="s">
        <v>93</v>
      </c>
      <c r="I58" s="242" t="s">
        <v>18</v>
      </c>
      <c r="J58" s="139">
        <v>10.5</v>
      </c>
      <c r="K58" s="139">
        <v>10.5</v>
      </c>
      <c r="L58" s="139">
        <v>10.5</v>
      </c>
      <c r="M58" s="139">
        <v>10.5</v>
      </c>
      <c r="N58" s="139">
        <v>10.5</v>
      </c>
      <c r="O58" s="139">
        <v>10.5</v>
      </c>
      <c r="P58" s="237" t="s">
        <v>92</v>
      </c>
    </row>
    <row r="59" spans="1:16" s="2" customFormat="1" ht="26.25" customHeight="1" x14ac:dyDescent="0.2">
      <c r="A59" s="296"/>
      <c r="B59" s="298"/>
      <c r="C59" s="344"/>
      <c r="D59" s="344"/>
      <c r="E59" s="237" t="s">
        <v>113</v>
      </c>
      <c r="F59" s="237" t="s">
        <v>113</v>
      </c>
      <c r="G59" s="305"/>
      <c r="H59" s="48" t="s">
        <v>93</v>
      </c>
      <c r="I59" s="88" t="s">
        <v>19</v>
      </c>
      <c r="J59" s="139">
        <v>10.5</v>
      </c>
      <c r="K59" s="139">
        <v>10.5</v>
      </c>
      <c r="L59" s="139">
        <v>10.5</v>
      </c>
      <c r="M59" s="139">
        <v>10.5</v>
      </c>
      <c r="N59" s="139">
        <v>10.5</v>
      </c>
      <c r="O59" s="139">
        <v>10.5</v>
      </c>
      <c r="P59" s="237" t="s">
        <v>92</v>
      </c>
    </row>
    <row r="60" spans="1:16" s="30" customFormat="1" x14ac:dyDescent="0.2">
      <c r="A60" s="33">
        <v>21</v>
      </c>
      <c r="B60" s="35" t="s">
        <v>49</v>
      </c>
      <c r="C60" s="128"/>
      <c r="D60" s="128"/>
      <c r="E60" s="128"/>
      <c r="F60" s="128"/>
      <c r="G60" s="56"/>
      <c r="H60" s="65"/>
      <c r="I60" s="58"/>
      <c r="J60" s="128"/>
      <c r="K60" s="128"/>
      <c r="L60" s="128"/>
      <c r="M60" s="128"/>
      <c r="N60" s="128"/>
      <c r="O60" s="128"/>
      <c r="P60" s="59"/>
    </row>
    <row r="61" spans="1:16" s="2" customFormat="1" ht="15" x14ac:dyDescent="0.2">
      <c r="A61" s="295">
        <v>3</v>
      </c>
      <c r="B61" s="297" t="s">
        <v>76</v>
      </c>
      <c r="C61" s="344"/>
      <c r="D61" s="344" t="s">
        <v>114</v>
      </c>
      <c r="E61" s="237" t="s">
        <v>113</v>
      </c>
      <c r="F61" s="237" t="s">
        <v>113</v>
      </c>
      <c r="G61" s="305" t="s">
        <v>115</v>
      </c>
      <c r="H61" s="48" t="s">
        <v>93</v>
      </c>
      <c r="I61" s="242" t="s">
        <v>18</v>
      </c>
      <c r="J61" s="139">
        <v>9</v>
      </c>
      <c r="K61" s="139">
        <v>9</v>
      </c>
      <c r="L61" s="139">
        <v>9</v>
      </c>
      <c r="M61" s="139">
        <v>9</v>
      </c>
      <c r="N61" s="139">
        <v>9</v>
      </c>
      <c r="O61" s="139">
        <v>9</v>
      </c>
      <c r="P61" s="237" t="s">
        <v>92</v>
      </c>
    </row>
    <row r="62" spans="1:16" s="2" customFormat="1" ht="24.75" customHeight="1" x14ac:dyDescent="0.2">
      <c r="A62" s="296"/>
      <c r="B62" s="298"/>
      <c r="C62" s="344"/>
      <c r="D62" s="344"/>
      <c r="E62" s="237" t="s">
        <v>113</v>
      </c>
      <c r="F62" s="237" t="s">
        <v>113</v>
      </c>
      <c r="G62" s="305"/>
      <c r="H62" s="48" t="s">
        <v>93</v>
      </c>
      <c r="I62" s="88" t="s">
        <v>19</v>
      </c>
      <c r="J62" s="139">
        <v>9</v>
      </c>
      <c r="K62" s="139">
        <v>9</v>
      </c>
      <c r="L62" s="139">
        <v>9</v>
      </c>
      <c r="M62" s="139">
        <v>9</v>
      </c>
      <c r="N62" s="139">
        <v>9</v>
      </c>
      <c r="O62" s="139">
        <v>9</v>
      </c>
      <c r="P62" s="237" t="s">
        <v>92</v>
      </c>
    </row>
    <row r="63" spans="1:16" s="30" customFormat="1" x14ac:dyDescent="0.2">
      <c r="A63" s="33">
        <v>22</v>
      </c>
      <c r="B63" s="36" t="s">
        <v>72</v>
      </c>
      <c r="C63" s="128"/>
      <c r="D63" s="128"/>
      <c r="E63" s="128"/>
      <c r="F63" s="128"/>
      <c r="G63" s="56"/>
      <c r="H63" s="57"/>
      <c r="I63" s="58"/>
      <c r="J63" s="128"/>
      <c r="K63" s="128"/>
      <c r="L63" s="128"/>
      <c r="M63" s="128"/>
      <c r="N63" s="128"/>
      <c r="O63" s="128"/>
      <c r="P63" s="59"/>
    </row>
    <row r="64" spans="1:16" s="2" customFormat="1" ht="15" x14ac:dyDescent="0.2">
      <c r="A64" s="295">
        <v>3</v>
      </c>
      <c r="B64" s="297" t="s">
        <v>76</v>
      </c>
      <c r="C64" s="344" t="s">
        <v>120</v>
      </c>
      <c r="D64" s="344" t="s">
        <v>121</v>
      </c>
      <c r="E64" s="237" t="s">
        <v>122</v>
      </c>
      <c r="F64" s="237" t="s">
        <v>122</v>
      </c>
      <c r="G64" s="305" t="s">
        <v>123</v>
      </c>
      <c r="H64" s="48" t="s">
        <v>93</v>
      </c>
      <c r="I64" s="242" t="s">
        <v>18</v>
      </c>
      <c r="J64" s="139">
        <v>69</v>
      </c>
      <c r="K64" s="139">
        <v>69</v>
      </c>
      <c r="L64" s="139">
        <v>69</v>
      </c>
      <c r="M64" s="139">
        <v>69</v>
      </c>
      <c r="N64" s="139">
        <v>69</v>
      </c>
      <c r="O64" s="139">
        <v>69</v>
      </c>
      <c r="P64" s="237" t="s">
        <v>92</v>
      </c>
    </row>
    <row r="65" spans="1:16" s="2" customFormat="1" ht="15" x14ac:dyDescent="0.2">
      <c r="A65" s="296"/>
      <c r="B65" s="298"/>
      <c r="C65" s="344"/>
      <c r="D65" s="344"/>
      <c r="E65" s="237" t="s">
        <v>122</v>
      </c>
      <c r="F65" s="237" t="s">
        <v>122</v>
      </c>
      <c r="G65" s="305"/>
      <c r="H65" s="48" t="s">
        <v>93</v>
      </c>
      <c r="I65" s="88" t="s">
        <v>19</v>
      </c>
      <c r="J65" s="139">
        <v>69</v>
      </c>
      <c r="K65" s="139">
        <v>69</v>
      </c>
      <c r="L65" s="139">
        <v>69</v>
      </c>
      <c r="M65" s="139">
        <v>69</v>
      </c>
      <c r="N65" s="139">
        <v>69</v>
      </c>
      <c r="O65" s="139">
        <v>69</v>
      </c>
      <c r="P65" s="237" t="s">
        <v>92</v>
      </c>
    </row>
    <row r="66" spans="1:16" s="30" customFormat="1" ht="17.25" customHeight="1" x14ac:dyDescent="0.2">
      <c r="A66" s="33">
        <v>23</v>
      </c>
      <c r="B66" s="37" t="s">
        <v>50</v>
      </c>
      <c r="C66" s="128"/>
      <c r="D66" s="128"/>
      <c r="E66" s="128"/>
      <c r="F66" s="128"/>
      <c r="G66" s="56"/>
      <c r="H66" s="65"/>
      <c r="I66" s="58"/>
      <c r="J66" s="128"/>
      <c r="K66" s="128"/>
      <c r="L66" s="128"/>
      <c r="M66" s="128"/>
      <c r="N66" s="128"/>
      <c r="O66" s="128"/>
      <c r="P66" s="59"/>
    </row>
    <row r="67" spans="1:16" s="2" customFormat="1" ht="15" x14ac:dyDescent="0.2">
      <c r="A67" s="295">
        <v>3</v>
      </c>
      <c r="B67" s="297" t="s">
        <v>76</v>
      </c>
      <c r="C67" s="344"/>
      <c r="D67" s="344" t="s">
        <v>89</v>
      </c>
      <c r="E67" s="237" t="s">
        <v>124</v>
      </c>
      <c r="F67" s="237" t="s">
        <v>124</v>
      </c>
      <c r="G67" s="351" t="s">
        <v>125</v>
      </c>
      <c r="H67" s="48" t="s">
        <v>93</v>
      </c>
      <c r="I67" s="242" t="s">
        <v>18</v>
      </c>
      <c r="J67" s="139">
        <v>38.5</v>
      </c>
      <c r="K67" s="139">
        <v>38.5</v>
      </c>
      <c r="L67" s="139">
        <v>38.5</v>
      </c>
      <c r="M67" s="139">
        <v>38.5</v>
      </c>
      <c r="N67" s="139">
        <v>38.5</v>
      </c>
      <c r="O67" s="139">
        <v>38.5</v>
      </c>
      <c r="P67" s="237" t="s">
        <v>92</v>
      </c>
    </row>
    <row r="68" spans="1:16" s="2" customFormat="1" ht="15" x14ac:dyDescent="0.2">
      <c r="A68" s="296"/>
      <c r="B68" s="298"/>
      <c r="C68" s="344"/>
      <c r="D68" s="344"/>
      <c r="E68" s="237" t="s">
        <v>124</v>
      </c>
      <c r="F68" s="237" t="s">
        <v>124</v>
      </c>
      <c r="G68" s="351"/>
      <c r="H68" s="48" t="s">
        <v>93</v>
      </c>
      <c r="I68" s="88" t="s">
        <v>19</v>
      </c>
      <c r="J68" s="139">
        <v>38.5</v>
      </c>
      <c r="K68" s="139">
        <v>38.5</v>
      </c>
      <c r="L68" s="139">
        <v>38.5</v>
      </c>
      <c r="M68" s="139">
        <v>38.5</v>
      </c>
      <c r="N68" s="139">
        <v>38.5</v>
      </c>
      <c r="O68" s="139">
        <v>38.5</v>
      </c>
      <c r="P68" s="237" t="s">
        <v>92</v>
      </c>
    </row>
    <row r="69" spans="1:16" s="39" customFormat="1" ht="20.100000000000001" customHeight="1" x14ac:dyDescent="0.2">
      <c r="A69" s="33">
        <v>24</v>
      </c>
      <c r="B69" s="36" t="s">
        <v>73</v>
      </c>
      <c r="C69" s="128"/>
      <c r="D69" s="128"/>
      <c r="E69" s="128"/>
      <c r="F69" s="128"/>
      <c r="G69" s="56"/>
      <c r="H69" s="65"/>
      <c r="I69" s="58"/>
      <c r="J69" s="128"/>
      <c r="K69" s="128"/>
      <c r="L69" s="128"/>
      <c r="M69" s="128"/>
      <c r="N69" s="128"/>
      <c r="O69" s="128"/>
      <c r="P69" s="35"/>
    </row>
    <row r="70" spans="1:16" ht="15" x14ac:dyDescent="0.2">
      <c r="A70" s="299">
        <v>3</v>
      </c>
      <c r="B70" s="301" t="s">
        <v>76</v>
      </c>
      <c r="C70" s="350"/>
      <c r="D70" s="350"/>
      <c r="E70" s="354"/>
      <c r="F70" s="354"/>
      <c r="G70" s="351"/>
      <c r="H70" s="48" t="s">
        <v>93</v>
      </c>
      <c r="I70" s="242" t="s">
        <v>18</v>
      </c>
      <c r="J70" s="144">
        <v>7.9</v>
      </c>
      <c r="K70" s="144">
        <v>7.9</v>
      </c>
      <c r="L70" s="144">
        <v>7.9</v>
      </c>
      <c r="M70" s="144">
        <v>7.9</v>
      </c>
      <c r="N70" s="144">
        <v>7.9</v>
      </c>
      <c r="O70" s="144">
        <v>7.9</v>
      </c>
      <c r="P70" s="238" t="s">
        <v>92</v>
      </c>
    </row>
    <row r="71" spans="1:16" ht="15" x14ac:dyDescent="0.2">
      <c r="A71" s="300"/>
      <c r="B71" s="302"/>
      <c r="C71" s="350"/>
      <c r="D71" s="350"/>
      <c r="E71" s="355"/>
      <c r="F71" s="355"/>
      <c r="G71" s="351"/>
      <c r="H71" s="48" t="s">
        <v>93</v>
      </c>
      <c r="I71" s="41" t="s">
        <v>19</v>
      </c>
      <c r="J71" s="144">
        <v>7.9</v>
      </c>
      <c r="K71" s="144">
        <v>7.9</v>
      </c>
      <c r="L71" s="144">
        <v>7.9</v>
      </c>
      <c r="M71" s="144">
        <v>7.9</v>
      </c>
      <c r="N71" s="144">
        <v>7.9</v>
      </c>
      <c r="O71" s="144">
        <v>7.9</v>
      </c>
      <c r="P71" s="238" t="s">
        <v>92</v>
      </c>
    </row>
  </sheetData>
  <sheetProtection algorithmName="SHA-512" hashValue="3/gHl3bmMx3/VyhRYe6MT253e6SQp+lhcul5E/AK+LdjWL2sTnFK3JphASfNH+skCnBsbfvRgAeNj7P/GnI85Q==" saltValue="lSSo4/lD5FARjSc4gRkWHQ==" spinCount="100000" sheet="1" objects="1" scenarios="1"/>
  <mergeCells count="100">
    <mergeCell ref="A2:P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J3:J5"/>
    <mergeCell ref="K3:K5"/>
    <mergeCell ref="L3:L5"/>
    <mergeCell ref="M3:M5"/>
    <mergeCell ref="N3:N5"/>
    <mergeCell ref="O3:O5"/>
    <mergeCell ref="G7:G8"/>
    <mergeCell ref="H7:H8"/>
    <mergeCell ref="A7:A8"/>
    <mergeCell ref="B7:B8"/>
    <mergeCell ref="C7:C8"/>
    <mergeCell ref="D7:D8"/>
    <mergeCell ref="E7:E8"/>
    <mergeCell ref="F7:F8"/>
    <mergeCell ref="A13:A14"/>
    <mergeCell ref="B13:B14"/>
    <mergeCell ref="G13:G14"/>
    <mergeCell ref="A10:A11"/>
    <mergeCell ref="B10:B11"/>
    <mergeCell ref="G10:G11"/>
    <mergeCell ref="A19:A20"/>
    <mergeCell ref="B19:B20"/>
    <mergeCell ref="G19:G20"/>
    <mergeCell ref="A16:A17"/>
    <mergeCell ref="B16:B17"/>
    <mergeCell ref="G16:G17"/>
    <mergeCell ref="A25:A26"/>
    <mergeCell ref="B25:B26"/>
    <mergeCell ref="G25:G26"/>
    <mergeCell ref="A22:A23"/>
    <mergeCell ref="B22:B23"/>
    <mergeCell ref="G22:G23"/>
    <mergeCell ref="A31:A32"/>
    <mergeCell ref="B31:B32"/>
    <mergeCell ref="G31:G32"/>
    <mergeCell ref="A28:A29"/>
    <mergeCell ref="B28:B29"/>
    <mergeCell ref="G28:G29"/>
    <mergeCell ref="A37:A38"/>
    <mergeCell ref="B37:B38"/>
    <mergeCell ref="G37:G38"/>
    <mergeCell ref="A34:A35"/>
    <mergeCell ref="B34:B35"/>
    <mergeCell ref="G34:G35"/>
    <mergeCell ref="A43:A44"/>
    <mergeCell ref="B43:B44"/>
    <mergeCell ref="G43:G44"/>
    <mergeCell ref="A40:A41"/>
    <mergeCell ref="B40:B41"/>
    <mergeCell ref="G40:G41"/>
    <mergeCell ref="A49:A50"/>
    <mergeCell ref="B49:B50"/>
    <mergeCell ref="G49:G50"/>
    <mergeCell ref="A46:A47"/>
    <mergeCell ref="B46:B47"/>
    <mergeCell ref="G46:G47"/>
    <mergeCell ref="A55:A56"/>
    <mergeCell ref="B55:B56"/>
    <mergeCell ref="G55:G56"/>
    <mergeCell ref="A52:A53"/>
    <mergeCell ref="B52:B53"/>
    <mergeCell ref="G52:G53"/>
    <mergeCell ref="A58:A59"/>
    <mergeCell ref="B58:B59"/>
    <mergeCell ref="C58:C59"/>
    <mergeCell ref="D58:D59"/>
    <mergeCell ref="G58:G59"/>
    <mergeCell ref="A61:A62"/>
    <mergeCell ref="B61:B62"/>
    <mergeCell ref="C61:C62"/>
    <mergeCell ref="D61:D62"/>
    <mergeCell ref="G61:G62"/>
    <mergeCell ref="A64:A65"/>
    <mergeCell ref="B64:B65"/>
    <mergeCell ref="C64:C65"/>
    <mergeCell ref="D64:D65"/>
    <mergeCell ref="G64:G65"/>
    <mergeCell ref="A67:A68"/>
    <mergeCell ref="B67:B68"/>
    <mergeCell ref="C67:C68"/>
    <mergeCell ref="D67:D68"/>
    <mergeCell ref="G67:G68"/>
    <mergeCell ref="F70:F71"/>
    <mergeCell ref="G70:G71"/>
    <mergeCell ref="A70:A71"/>
    <mergeCell ref="B70:B71"/>
    <mergeCell ref="C70:C71"/>
    <mergeCell ref="D70:D71"/>
    <mergeCell ref="E70:E71"/>
  </mergeCells>
  <pageMargins left="0.15" right="0.15" top="0.25" bottom="0.23" header="0.19" footer="0.17"/>
  <pageSetup paperSize="9" scale="71" orientation="landscape" r:id="rId1"/>
  <rowBreaks count="4" manualBreakCount="4">
    <brk id="18" max="15" man="1"/>
    <brk id="26" max="16383" man="1"/>
    <brk id="56" max="15" man="1"/>
    <brk id="6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76"/>
  <sheetViews>
    <sheetView zoomScaleNormal="100" workbookViewId="0">
      <selection activeCell="A4" sqref="A4:A6"/>
    </sheetView>
  </sheetViews>
  <sheetFormatPr defaultRowHeight="12.75" x14ac:dyDescent="0.2"/>
  <cols>
    <col min="1" max="1" width="4.140625" style="1" customWidth="1"/>
    <col min="2" max="2" width="25" style="1" customWidth="1"/>
    <col min="3" max="3" width="18.42578125" style="5" customWidth="1"/>
    <col min="4" max="4" width="13.7109375" style="5" customWidth="1"/>
    <col min="5" max="6" width="11.5703125" style="5" customWidth="1"/>
    <col min="7" max="7" width="29.7109375" style="5" customWidth="1"/>
    <col min="8" max="8" width="11.5703125" style="5" customWidth="1"/>
    <col min="9" max="9" width="11.140625" style="5" customWidth="1"/>
    <col min="10" max="10" width="11.7109375" style="115" customWidth="1"/>
    <col min="11" max="11" width="11.140625" style="174" customWidth="1"/>
    <col min="12" max="12" width="12" style="174" customWidth="1"/>
    <col min="13" max="13" width="10.5703125" style="174" customWidth="1"/>
    <col min="14" max="14" width="9" style="174" customWidth="1"/>
    <col min="15" max="15" width="11.28515625" style="174" customWidth="1"/>
    <col min="16" max="16" width="12.42578125" style="74" customWidth="1"/>
    <col min="17" max="16384" width="9.140625" style="1"/>
  </cols>
  <sheetData>
    <row r="1" spans="1:18" x14ac:dyDescent="0.2">
      <c r="A1" s="9"/>
      <c r="B1" s="9"/>
      <c r="C1" s="126"/>
      <c r="D1" s="126"/>
      <c r="E1" s="126"/>
      <c r="F1" s="126"/>
      <c r="G1" s="126"/>
      <c r="H1" s="126"/>
      <c r="I1" s="126"/>
    </row>
    <row r="2" spans="1:18" ht="13.5" customHeight="1" x14ac:dyDescent="0.2">
      <c r="A2" s="7"/>
      <c r="B2" s="247"/>
      <c r="C2" s="10"/>
      <c r="D2" s="10"/>
      <c r="E2" s="10"/>
      <c r="F2" s="10"/>
      <c r="G2" s="10"/>
      <c r="H2" s="10"/>
      <c r="I2" s="15"/>
      <c r="J2" s="19"/>
      <c r="K2" s="175"/>
      <c r="L2" s="175"/>
      <c r="M2" s="175"/>
      <c r="N2" s="175"/>
      <c r="O2" s="175"/>
    </row>
    <row r="3" spans="1:18" ht="21" customHeight="1" x14ac:dyDescent="0.2">
      <c r="A3" s="356" t="s">
        <v>228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5" customFormat="1" ht="12.75" customHeight="1" x14ac:dyDescent="0.2">
      <c r="A4" s="323" t="s">
        <v>0</v>
      </c>
      <c r="B4" s="415" t="s">
        <v>1</v>
      </c>
      <c r="C4" s="323" t="s">
        <v>2</v>
      </c>
      <c r="D4" s="323" t="s">
        <v>3</v>
      </c>
      <c r="E4" s="415" t="s">
        <v>51</v>
      </c>
      <c r="F4" s="415" t="s">
        <v>71</v>
      </c>
      <c r="G4" s="412" t="s">
        <v>56</v>
      </c>
      <c r="H4" s="412" t="s">
        <v>4</v>
      </c>
      <c r="I4" s="324" t="s">
        <v>5</v>
      </c>
      <c r="J4" s="409" t="s">
        <v>46</v>
      </c>
      <c r="K4" s="406" t="s">
        <v>47</v>
      </c>
      <c r="L4" s="406" t="s">
        <v>32</v>
      </c>
      <c r="M4" s="406" t="s">
        <v>31</v>
      </c>
      <c r="N4" s="406" t="s">
        <v>30</v>
      </c>
      <c r="O4" s="406" t="s">
        <v>33</v>
      </c>
      <c r="P4" s="325" t="s">
        <v>39</v>
      </c>
    </row>
    <row r="5" spans="1:18" s="5" customFormat="1" ht="12.75" customHeight="1" x14ac:dyDescent="0.2">
      <c r="A5" s="323"/>
      <c r="B5" s="416"/>
      <c r="C5" s="323"/>
      <c r="D5" s="323"/>
      <c r="E5" s="416"/>
      <c r="F5" s="416"/>
      <c r="G5" s="413"/>
      <c r="H5" s="413"/>
      <c r="I5" s="324"/>
      <c r="J5" s="410"/>
      <c r="K5" s="407"/>
      <c r="L5" s="407"/>
      <c r="M5" s="407"/>
      <c r="N5" s="407"/>
      <c r="O5" s="407"/>
      <c r="P5" s="325"/>
    </row>
    <row r="6" spans="1:18" s="5" customFormat="1" x14ac:dyDescent="0.2">
      <c r="A6" s="323"/>
      <c r="B6" s="417"/>
      <c r="C6" s="323"/>
      <c r="D6" s="323"/>
      <c r="E6" s="417"/>
      <c r="F6" s="417"/>
      <c r="G6" s="414"/>
      <c r="H6" s="414"/>
      <c r="I6" s="324"/>
      <c r="J6" s="411"/>
      <c r="K6" s="408"/>
      <c r="L6" s="408"/>
      <c r="M6" s="408"/>
      <c r="N6" s="408"/>
      <c r="O6" s="408"/>
      <c r="P6" s="325"/>
    </row>
    <row r="7" spans="1:18" s="30" customFormat="1" ht="38.25" x14ac:dyDescent="0.2">
      <c r="A7" s="21">
        <v>1</v>
      </c>
      <c r="B7" s="22" t="s">
        <v>52</v>
      </c>
      <c r="C7" s="157"/>
      <c r="D7" s="148"/>
      <c r="E7" s="148"/>
      <c r="F7" s="148"/>
      <c r="G7" s="148"/>
      <c r="H7" s="148"/>
      <c r="I7" s="23"/>
      <c r="J7" s="116"/>
      <c r="K7" s="177"/>
      <c r="L7" s="177"/>
      <c r="M7" s="177"/>
      <c r="N7" s="177"/>
      <c r="O7" s="177"/>
      <c r="P7" s="75"/>
    </row>
    <row r="8" spans="1:18" s="2" customFormat="1" ht="19.5" customHeight="1" x14ac:dyDescent="0.2">
      <c r="A8" s="295">
        <v>3</v>
      </c>
      <c r="B8" s="297" t="s">
        <v>76</v>
      </c>
      <c r="C8" s="235" t="s">
        <v>88</v>
      </c>
      <c r="D8" s="151" t="s">
        <v>89</v>
      </c>
      <c r="E8" s="237">
        <v>0.42</v>
      </c>
      <c r="F8" s="237" t="s">
        <v>90</v>
      </c>
      <c r="G8" s="344" t="s">
        <v>91</v>
      </c>
      <c r="H8" s="162" t="s">
        <v>93</v>
      </c>
      <c r="I8" s="242" t="s">
        <v>18</v>
      </c>
      <c r="J8" s="187">
        <v>6.75</v>
      </c>
      <c r="K8" s="207">
        <v>6.75</v>
      </c>
      <c r="L8" s="207">
        <v>6.75</v>
      </c>
      <c r="M8" s="207">
        <v>6.75</v>
      </c>
      <c r="N8" s="207">
        <v>6.75</v>
      </c>
      <c r="O8" s="207">
        <v>6.75</v>
      </c>
      <c r="P8" s="233" t="s">
        <v>92</v>
      </c>
    </row>
    <row r="9" spans="1:18" s="2" customFormat="1" ht="19.5" customHeight="1" x14ac:dyDescent="0.2">
      <c r="A9" s="296"/>
      <c r="B9" s="298"/>
      <c r="C9" s="235" t="s">
        <v>88</v>
      </c>
      <c r="D9" s="151" t="s">
        <v>89</v>
      </c>
      <c r="E9" s="237">
        <v>0.42</v>
      </c>
      <c r="F9" s="237" t="s">
        <v>90</v>
      </c>
      <c r="G9" s="344"/>
      <c r="H9" s="162" t="s">
        <v>93</v>
      </c>
      <c r="I9" s="139" t="s">
        <v>19</v>
      </c>
      <c r="J9" s="88">
        <v>6.75</v>
      </c>
      <c r="K9" s="180">
        <v>6.75</v>
      </c>
      <c r="L9" s="180">
        <v>6.75</v>
      </c>
      <c r="M9" s="180">
        <v>6.75</v>
      </c>
      <c r="N9" s="180">
        <v>6.75</v>
      </c>
      <c r="O9" s="180">
        <v>6.75</v>
      </c>
      <c r="P9" s="233" t="s">
        <v>92</v>
      </c>
    </row>
    <row r="10" spans="1:18" s="30" customFormat="1" ht="38.25" x14ac:dyDescent="0.2">
      <c r="A10" s="21">
        <v>2</v>
      </c>
      <c r="B10" s="22" t="s">
        <v>53</v>
      </c>
      <c r="C10" s="157"/>
      <c r="D10" s="148"/>
      <c r="E10" s="148"/>
      <c r="F10" s="148"/>
      <c r="G10" s="148"/>
      <c r="H10" s="148"/>
      <c r="I10" s="23"/>
      <c r="J10" s="119"/>
      <c r="K10" s="179"/>
      <c r="L10" s="179"/>
      <c r="M10" s="179"/>
      <c r="N10" s="179"/>
      <c r="O10" s="179"/>
      <c r="P10" s="75"/>
    </row>
    <row r="11" spans="1:18" s="2" customFormat="1" ht="21" customHeight="1" x14ac:dyDescent="0.2">
      <c r="A11" s="295">
        <v>3</v>
      </c>
      <c r="B11" s="297" t="s">
        <v>76</v>
      </c>
      <c r="C11" s="235" t="s">
        <v>88</v>
      </c>
      <c r="D11" s="151" t="s">
        <v>89</v>
      </c>
      <c r="E11" s="237">
        <v>0.42</v>
      </c>
      <c r="F11" s="237" t="s">
        <v>90</v>
      </c>
      <c r="G11" s="313" t="s">
        <v>91</v>
      </c>
      <c r="H11" s="162" t="s">
        <v>93</v>
      </c>
      <c r="I11" s="242" t="s">
        <v>18</v>
      </c>
      <c r="J11" s="88">
        <v>5.8</v>
      </c>
      <c r="K11" s="180">
        <v>5.8</v>
      </c>
      <c r="L11" s="180">
        <v>5.8</v>
      </c>
      <c r="M11" s="180">
        <v>5.8</v>
      </c>
      <c r="N11" s="180">
        <v>5.8</v>
      </c>
      <c r="O11" s="180">
        <v>5.8</v>
      </c>
      <c r="P11" s="233" t="s">
        <v>92</v>
      </c>
    </row>
    <row r="12" spans="1:18" s="2" customFormat="1" ht="21" customHeight="1" x14ac:dyDescent="0.2">
      <c r="A12" s="296"/>
      <c r="B12" s="298"/>
      <c r="C12" s="235" t="s">
        <v>88</v>
      </c>
      <c r="D12" s="151" t="s">
        <v>89</v>
      </c>
      <c r="E12" s="237">
        <v>0.42</v>
      </c>
      <c r="F12" s="237" t="s">
        <v>90</v>
      </c>
      <c r="G12" s="314"/>
      <c r="H12" s="162" t="s">
        <v>93</v>
      </c>
      <c r="I12" s="139" t="s">
        <v>19</v>
      </c>
      <c r="J12" s="88">
        <v>5.8</v>
      </c>
      <c r="K12" s="180">
        <v>5.8</v>
      </c>
      <c r="L12" s="180">
        <v>5.8</v>
      </c>
      <c r="M12" s="180">
        <v>5.8</v>
      </c>
      <c r="N12" s="180">
        <v>5.8</v>
      </c>
      <c r="O12" s="180">
        <v>5.8</v>
      </c>
      <c r="P12" s="233" t="s">
        <v>92</v>
      </c>
    </row>
    <row r="13" spans="1:18" s="30" customFormat="1" ht="42" customHeight="1" x14ac:dyDescent="0.2">
      <c r="A13" s="21">
        <v>3</v>
      </c>
      <c r="B13" s="22" t="s">
        <v>54</v>
      </c>
      <c r="C13" s="157"/>
      <c r="D13" s="148"/>
      <c r="E13" s="148"/>
      <c r="F13" s="148"/>
      <c r="G13" s="148"/>
      <c r="H13" s="148"/>
      <c r="I13" s="23"/>
      <c r="J13" s="119"/>
      <c r="K13" s="179"/>
      <c r="L13" s="179"/>
      <c r="M13" s="179"/>
      <c r="N13" s="179"/>
      <c r="O13" s="179"/>
      <c r="P13" s="75"/>
    </row>
    <row r="14" spans="1:18" s="2" customFormat="1" ht="18" customHeight="1" x14ac:dyDescent="0.2">
      <c r="A14" s="295">
        <v>3</v>
      </c>
      <c r="B14" s="297" t="s">
        <v>76</v>
      </c>
      <c r="C14" s="235" t="s">
        <v>88</v>
      </c>
      <c r="D14" s="151" t="s">
        <v>89</v>
      </c>
      <c r="E14" s="237">
        <v>0.42</v>
      </c>
      <c r="F14" s="237" t="s">
        <v>90</v>
      </c>
      <c r="G14" s="344" t="s">
        <v>91</v>
      </c>
      <c r="H14" s="162" t="s">
        <v>93</v>
      </c>
      <c r="I14" s="242" t="s">
        <v>18</v>
      </c>
      <c r="J14" s="88">
        <v>8.4</v>
      </c>
      <c r="K14" s="180">
        <v>8.4</v>
      </c>
      <c r="L14" s="180">
        <v>8.4</v>
      </c>
      <c r="M14" s="180">
        <v>8.4</v>
      </c>
      <c r="N14" s="180">
        <v>8.4</v>
      </c>
      <c r="O14" s="180">
        <v>8.4</v>
      </c>
      <c r="P14" s="233" t="s">
        <v>92</v>
      </c>
    </row>
    <row r="15" spans="1:18" s="2" customFormat="1" ht="18" customHeight="1" x14ac:dyDescent="0.2">
      <c r="A15" s="296"/>
      <c r="B15" s="298"/>
      <c r="C15" s="235" t="s">
        <v>88</v>
      </c>
      <c r="D15" s="151" t="s">
        <v>89</v>
      </c>
      <c r="E15" s="237">
        <v>0.42</v>
      </c>
      <c r="F15" s="237" t="s">
        <v>90</v>
      </c>
      <c r="G15" s="344"/>
      <c r="H15" s="162" t="s">
        <v>93</v>
      </c>
      <c r="I15" s="139" t="s">
        <v>19</v>
      </c>
      <c r="J15" s="88">
        <v>8.4</v>
      </c>
      <c r="K15" s="180">
        <v>8.4</v>
      </c>
      <c r="L15" s="180">
        <v>8.4</v>
      </c>
      <c r="M15" s="180">
        <v>8.4</v>
      </c>
      <c r="N15" s="180">
        <v>8.4</v>
      </c>
      <c r="O15" s="180">
        <v>8.4</v>
      </c>
      <c r="P15" s="233" t="s">
        <v>92</v>
      </c>
    </row>
    <row r="16" spans="1:18" s="30" customFormat="1" ht="27.75" customHeight="1" x14ac:dyDescent="0.2">
      <c r="A16" s="31">
        <v>4</v>
      </c>
      <c r="B16" s="22" t="s">
        <v>55</v>
      </c>
      <c r="C16" s="157"/>
      <c r="D16" s="148"/>
      <c r="E16" s="148"/>
      <c r="F16" s="148"/>
      <c r="G16" s="148"/>
      <c r="H16" s="148"/>
      <c r="I16" s="23"/>
      <c r="J16" s="119"/>
      <c r="K16" s="179"/>
      <c r="L16" s="179"/>
      <c r="M16" s="179"/>
      <c r="N16" s="179"/>
      <c r="O16" s="179"/>
      <c r="P16" s="75"/>
    </row>
    <row r="17" spans="1:16" s="2" customFormat="1" ht="27.75" customHeight="1" x14ac:dyDescent="0.2">
      <c r="A17" s="295">
        <v>3</v>
      </c>
      <c r="B17" s="297" t="s">
        <v>76</v>
      </c>
      <c r="C17" s="235" t="s">
        <v>88</v>
      </c>
      <c r="D17" s="151" t="s">
        <v>89</v>
      </c>
      <c r="E17" s="237">
        <v>0.42</v>
      </c>
      <c r="F17" s="237" t="s">
        <v>90</v>
      </c>
      <c r="G17" s="344" t="s">
        <v>91</v>
      </c>
      <c r="H17" s="162" t="s">
        <v>93</v>
      </c>
      <c r="I17" s="242" t="s">
        <v>18</v>
      </c>
      <c r="J17" s="88">
        <v>50.35</v>
      </c>
      <c r="K17" s="180">
        <v>50.35</v>
      </c>
      <c r="L17" s="180">
        <v>50.35</v>
      </c>
      <c r="M17" s="180">
        <v>50.35</v>
      </c>
      <c r="N17" s="180">
        <v>50.35</v>
      </c>
      <c r="O17" s="180">
        <v>50.35</v>
      </c>
      <c r="P17" s="233" t="s">
        <v>92</v>
      </c>
    </row>
    <row r="18" spans="1:16" s="2" customFormat="1" ht="27.75" customHeight="1" x14ac:dyDescent="0.2">
      <c r="A18" s="296"/>
      <c r="B18" s="298"/>
      <c r="C18" s="235" t="s">
        <v>88</v>
      </c>
      <c r="D18" s="151" t="s">
        <v>89</v>
      </c>
      <c r="E18" s="237">
        <v>0.42</v>
      </c>
      <c r="F18" s="237" t="s">
        <v>90</v>
      </c>
      <c r="G18" s="344"/>
      <c r="H18" s="162" t="s">
        <v>93</v>
      </c>
      <c r="I18" s="139" t="s">
        <v>19</v>
      </c>
      <c r="J18" s="88">
        <v>50.35</v>
      </c>
      <c r="K18" s="180">
        <v>50.35</v>
      </c>
      <c r="L18" s="180">
        <v>50.35</v>
      </c>
      <c r="M18" s="180">
        <v>50.35</v>
      </c>
      <c r="N18" s="180">
        <v>50.35</v>
      </c>
      <c r="O18" s="180">
        <v>50.35</v>
      </c>
      <c r="P18" s="233" t="s">
        <v>92</v>
      </c>
    </row>
    <row r="19" spans="1:16" s="30" customFormat="1" ht="37.5" customHeight="1" x14ac:dyDescent="0.2">
      <c r="A19" s="21">
        <v>5</v>
      </c>
      <c r="B19" s="22" t="s">
        <v>57</v>
      </c>
      <c r="C19" s="157"/>
      <c r="D19" s="148"/>
      <c r="E19" s="148"/>
      <c r="F19" s="148"/>
      <c r="G19" s="148"/>
      <c r="H19" s="148"/>
      <c r="I19" s="23"/>
      <c r="J19" s="119"/>
      <c r="K19" s="179"/>
      <c r="L19" s="179"/>
      <c r="M19" s="179"/>
      <c r="N19" s="179"/>
      <c r="O19" s="179"/>
      <c r="P19" s="75"/>
    </row>
    <row r="20" spans="1:16" s="2" customFormat="1" ht="24.75" customHeight="1" x14ac:dyDescent="0.2">
      <c r="A20" s="295">
        <v>3</v>
      </c>
      <c r="B20" s="297" t="s">
        <v>76</v>
      </c>
      <c r="C20" s="235" t="s">
        <v>88</v>
      </c>
      <c r="D20" s="151" t="s">
        <v>89</v>
      </c>
      <c r="E20" s="237" t="s">
        <v>98</v>
      </c>
      <c r="F20" s="237" t="s">
        <v>98</v>
      </c>
      <c r="G20" s="344" t="s">
        <v>99</v>
      </c>
      <c r="H20" s="162" t="s">
        <v>93</v>
      </c>
      <c r="I20" s="242" t="s">
        <v>18</v>
      </c>
      <c r="J20" s="88">
        <v>26.1</v>
      </c>
      <c r="K20" s="180">
        <v>26.1</v>
      </c>
      <c r="L20" s="180">
        <v>26.1</v>
      </c>
      <c r="M20" s="180">
        <v>26.1</v>
      </c>
      <c r="N20" s="180">
        <v>26.1</v>
      </c>
      <c r="O20" s="180">
        <v>26.1</v>
      </c>
      <c r="P20" s="233" t="s">
        <v>92</v>
      </c>
    </row>
    <row r="21" spans="1:16" s="2" customFormat="1" ht="21" customHeight="1" x14ac:dyDescent="0.2">
      <c r="A21" s="296"/>
      <c r="B21" s="298"/>
      <c r="C21" s="235"/>
      <c r="D21" s="151"/>
      <c r="E21" s="237"/>
      <c r="F21" s="237"/>
      <c r="G21" s="344"/>
      <c r="H21" s="162" t="s">
        <v>93</v>
      </c>
      <c r="I21" s="139" t="s">
        <v>19</v>
      </c>
      <c r="J21" s="88">
        <v>26.1</v>
      </c>
      <c r="K21" s="180">
        <v>26.1</v>
      </c>
      <c r="L21" s="180">
        <v>26.1</v>
      </c>
      <c r="M21" s="180">
        <v>26.1</v>
      </c>
      <c r="N21" s="180">
        <v>26.1</v>
      </c>
      <c r="O21" s="180">
        <v>26.1</v>
      </c>
      <c r="P21" s="233" t="s">
        <v>92</v>
      </c>
    </row>
    <row r="22" spans="1:16" s="30" customFormat="1" ht="38.25" customHeight="1" x14ac:dyDescent="0.2">
      <c r="A22" s="21">
        <v>6</v>
      </c>
      <c r="B22" s="22" t="s">
        <v>58</v>
      </c>
      <c r="C22" s="157"/>
      <c r="D22" s="148"/>
      <c r="E22" s="148"/>
      <c r="F22" s="148"/>
      <c r="G22" s="148"/>
      <c r="H22" s="148"/>
      <c r="I22" s="23"/>
      <c r="J22" s="119"/>
      <c r="K22" s="179"/>
      <c r="L22" s="179"/>
      <c r="M22" s="179"/>
      <c r="N22" s="179"/>
      <c r="O22" s="179"/>
      <c r="P22" s="75"/>
    </row>
    <row r="23" spans="1:16" s="2" customFormat="1" ht="24.75" customHeight="1" x14ac:dyDescent="0.2">
      <c r="A23" s="295">
        <v>3</v>
      </c>
      <c r="B23" s="297" t="s">
        <v>76</v>
      </c>
      <c r="C23" s="235" t="s">
        <v>88</v>
      </c>
      <c r="D23" s="151" t="s">
        <v>89</v>
      </c>
      <c r="E23" s="237">
        <v>0.42</v>
      </c>
      <c r="F23" s="237" t="s">
        <v>101</v>
      </c>
      <c r="G23" s="344" t="s">
        <v>102</v>
      </c>
      <c r="H23" s="162" t="s">
        <v>93</v>
      </c>
      <c r="I23" s="242" t="s">
        <v>18</v>
      </c>
      <c r="J23" s="88">
        <v>34.15</v>
      </c>
      <c r="K23" s="180">
        <v>34.15</v>
      </c>
      <c r="L23" s="180">
        <v>34.15</v>
      </c>
      <c r="M23" s="180">
        <v>34.15</v>
      </c>
      <c r="N23" s="180">
        <v>34.15</v>
      </c>
      <c r="O23" s="180">
        <v>34.15</v>
      </c>
      <c r="P23" s="233" t="s">
        <v>92</v>
      </c>
    </row>
    <row r="24" spans="1:16" s="2" customFormat="1" ht="21" customHeight="1" x14ac:dyDescent="0.2">
      <c r="A24" s="296"/>
      <c r="B24" s="298"/>
      <c r="C24" s="235" t="s">
        <v>88</v>
      </c>
      <c r="D24" s="151" t="s">
        <v>89</v>
      </c>
      <c r="E24" s="237">
        <v>0.42</v>
      </c>
      <c r="F24" s="237" t="s">
        <v>101</v>
      </c>
      <c r="G24" s="344"/>
      <c r="H24" s="162" t="s">
        <v>93</v>
      </c>
      <c r="I24" s="139" t="s">
        <v>19</v>
      </c>
      <c r="J24" s="88">
        <v>34.15</v>
      </c>
      <c r="K24" s="180">
        <v>34.15</v>
      </c>
      <c r="L24" s="180">
        <v>34.15</v>
      </c>
      <c r="M24" s="180">
        <v>34.15</v>
      </c>
      <c r="N24" s="180">
        <v>34.15</v>
      </c>
      <c r="O24" s="180">
        <v>34.15</v>
      </c>
      <c r="P24" s="233" t="s">
        <v>92</v>
      </c>
    </row>
    <row r="25" spans="1:16" s="30" customFormat="1" ht="43.5" customHeight="1" x14ac:dyDescent="0.2">
      <c r="A25" s="21">
        <v>7</v>
      </c>
      <c r="B25" s="22" t="s">
        <v>59</v>
      </c>
      <c r="C25" s="157"/>
      <c r="D25" s="148"/>
      <c r="E25" s="148"/>
      <c r="F25" s="148"/>
      <c r="G25" s="148"/>
      <c r="H25" s="148"/>
      <c r="I25" s="23"/>
      <c r="J25" s="119"/>
      <c r="K25" s="179"/>
      <c r="L25" s="179"/>
      <c r="M25" s="179"/>
      <c r="N25" s="179"/>
      <c r="O25" s="179"/>
      <c r="P25" s="75"/>
    </row>
    <row r="26" spans="1:16" s="2" customFormat="1" ht="26.25" customHeight="1" x14ac:dyDescent="0.2">
      <c r="A26" s="295">
        <v>3</v>
      </c>
      <c r="B26" s="297" t="s">
        <v>76</v>
      </c>
      <c r="C26" s="235" t="s">
        <v>88</v>
      </c>
      <c r="D26" s="151" t="s">
        <v>89</v>
      </c>
      <c r="E26" s="237">
        <v>0.42</v>
      </c>
      <c r="F26" s="237" t="s">
        <v>101</v>
      </c>
      <c r="G26" s="344" t="s">
        <v>102</v>
      </c>
      <c r="H26" s="162" t="s">
        <v>93</v>
      </c>
      <c r="I26" s="242" t="s">
        <v>18</v>
      </c>
      <c r="J26" s="88">
        <v>28.55</v>
      </c>
      <c r="K26" s="180">
        <v>28.55</v>
      </c>
      <c r="L26" s="180">
        <v>28.55</v>
      </c>
      <c r="M26" s="180">
        <v>28.55</v>
      </c>
      <c r="N26" s="180">
        <v>28.55</v>
      </c>
      <c r="O26" s="180">
        <v>28.55</v>
      </c>
      <c r="P26" s="233" t="s">
        <v>92</v>
      </c>
    </row>
    <row r="27" spans="1:16" s="2" customFormat="1" ht="19.5" customHeight="1" x14ac:dyDescent="0.2">
      <c r="A27" s="296"/>
      <c r="B27" s="298"/>
      <c r="C27" s="235" t="s">
        <v>88</v>
      </c>
      <c r="D27" s="151" t="s">
        <v>89</v>
      </c>
      <c r="E27" s="237">
        <v>0.42</v>
      </c>
      <c r="F27" s="237" t="s">
        <v>101</v>
      </c>
      <c r="G27" s="344"/>
      <c r="H27" s="162" t="s">
        <v>93</v>
      </c>
      <c r="I27" s="139" t="s">
        <v>19</v>
      </c>
      <c r="J27" s="88">
        <v>28.55</v>
      </c>
      <c r="K27" s="180">
        <v>28.55</v>
      </c>
      <c r="L27" s="180">
        <v>28.55</v>
      </c>
      <c r="M27" s="180">
        <v>28.55</v>
      </c>
      <c r="N27" s="180">
        <v>28.55</v>
      </c>
      <c r="O27" s="180">
        <v>28.55</v>
      </c>
      <c r="P27" s="233" t="s">
        <v>92</v>
      </c>
    </row>
    <row r="28" spans="1:16" s="30" customFormat="1" ht="20.25" customHeight="1" x14ac:dyDescent="0.2">
      <c r="A28" s="21">
        <v>8</v>
      </c>
      <c r="B28" s="22" t="s">
        <v>60</v>
      </c>
      <c r="C28" s="157"/>
      <c r="D28" s="148"/>
      <c r="E28" s="148"/>
      <c r="F28" s="148"/>
      <c r="G28" s="148"/>
      <c r="H28" s="148"/>
      <c r="I28" s="23"/>
      <c r="J28" s="119"/>
      <c r="K28" s="179"/>
      <c r="L28" s="179"/>
      <c r="M28" s="179"/>
      <c r="N28" s="179"/>
      <c r="O28" s="179"/>
      <c r="P28" s="75"/>
    </row>
    <row r="29" spans="1:16" s="2" customFormat="1" ht="20.25" customHeight="1" x14ac:dyDescent="0.2">
      <c r="A29" s="295">
        <v>3</v>
      </c>
      <c r="B29" s="297" t="s">
        <v>76</v>
      </c>
      <c r="C29" s="235" t="s">
        <v>88</v>
      </c>
      <c r="D29" s="151" t="s">
        <v>89</v>
      </c>
      <c r="E29" s="237">
        <v>0.42</v>
      </c>
      <c r="F29" s="237" t="s">
        <v>101</v>
      </c>
      <c r="G29" s="344" t="s">
        <v>102</v>
      </c>
      <c r="H29" s="162" t="s">
        <v>93</v>
      </c>
      <c r="I29" s="242" t="s">
        <v>18</v>
      </c>
      <c r="J29" s="88">
        <v>22.75</v>
      </c>
      <c r="K29" s="180">
        <v>22.75</v>
      </c>
      <c r="L29" s="180">
        <v>22.75</v>
      </c>
      <c r="M29" s="180">
        <v>22.75</v>
      </c>
      <c r="N29" s="180">
        <v>22.75</v>
      </c>
      <c r="O29" s="180">
        <v>22.75</v>
      </c>
      <c r="P29" s="233" t="s">
        <v>92</v>
      </c>
    </row>
    <row r="30" spans="1:16" s="2" customFormat="1" ht="20.25" customHeight="1" x14ac:dyDescent="0.2">
      <c r="A30" s="296"/>
      <c r="B30" s="298"/>
      <c r="C30" s="235" t="s">
        <v>88</v>
      </c>
      <c r="D30" s="151" t="s">
        <v>89</v>
      </c>
      <c r="E30" s="237">
        <v>0.42</v>
      </c>
      <c r="F30" s="237" t="s">
        <v>101</v>
      </c>
      <c r="G30" s="344"/>
      <c r="H30" s="162" t="s">
        <v>93</v>
      </c>
      <c r="I30" s="139" t="s">
        <v>19</v>
      </c>
      <c r="J30" s="88">
        <v>22.75</v>
      </c>
      <c r="K30" s="180">
        <v>22.75</v>
      </c>
      <c r="L30" s="180">
        <v>22.75</v>
      </c>
      <c r="M30" s="180">
        <v>22.75</v>
      </c>
      <c r="N30" s="180">
        <v>22.75</v>
      </c>
      <c r="O30" s="180">
        <v>22.75</v>
      </c>
      <c r="P30" s="233" t="s">
        <v>92</v>
      </c>
    </row>
    <row r="31" spans="1:16" s="30" customFormat="1" ht="27" customHeight="1" x14ac:dyDescent="0.2">
      <c r="A31" s="21">
        <v>9</v>
      </c>
      <c r="B31" s="22" t="s">
        <v>61</v>
      </c>
      <c r="C31" s="157"/>
      <c r="D31" s="148"/>
      <c r="E31" s="148"/>
      <c r="F31" s="148"/>
      <c r="G31" s="148"/>
      <c r="H31" s="148"/>
      <c r="I31" s="23"/>
      <c r="J31" s="119"/>
      <c r="K31" s="179"/>
      <c r="L31" s="179"/>
      <c r="M31" s="179"/>
      <c r="N31" s="179"/>
      <c r="O31" s="179"/>
      <c r="P31" s="75"/>
    </row>
    <row r="32" spans="1:16" s="2" customFormat="1" ht="27" customHeight="1" x14ac:dyDescent="0.2">
      <c r="A32" s="295">
        <v>3</v>
      </c>
      <c r="B32" s="297" t="s">
        <v>76</v>
      </c>
      <c r="C32" s="235" t="s">
        <v>88</v>
      </c>
      <c r="D32" s="151" t="s">
        <v>89</v>
      </c>
      <c r="E32" s="237">
        <v>0.42</v>
      </c>
      <c r="F32" s="237" t="s">
        <v>101</v>
      </c>
      <c r="G32" s="344" t="s">
        <v>102</v>
      </c>
      <c r="H32" s="162" t="s">
        <v>93</v>
      </c>
      <c r="I32" s="242" t="s">
        <v>18</v>
      </c>
      <c r="J32" s="88">
        <v>19.2</v>
      </c>
      <c r="K32" s="180">
        <v>19.2</v>
      </c>
      <c r="L32" s="180">
        <v>19.2</v>
      </c>
      <c r="M32" s="180">
        <v>19.2</v>
      </c>
      <c r="N32" s="180">
        <v>19.2</v>
      </c>
      <c r="O32" s="180">
        <v>19.2</v>
      </c>
      <c r="P32" s="233" t="s">
        <v>92</v>
      </c>
    </row>
    <row r="33" spans="1:16" s="2" customFormat="1" ht="27" customHeight="1" x14ac:dyDescent="0.2">
      <c r="A33" s="296"/>
      <c r="B33" s="298"/>
      <c r="C33" s="235" t="s">
        <v>88</v>
      </c>
      <c r="D33" s="151" t="s">
        <v>89</v>
      </c>
      <c r="E33" s="237">
        <v>0.42</v>
      </c>
      <c r="F33" s="237" t="s">
        <v>101</v>
      </c>
      <c r="G33" s="344"/>
      <c r="H33" s="162" t="s">
        <v>93</v>
      </c>
      <c r="I33" s="139" t="s">
        <v>19</v>
      </c>
      <c r="J33" s="88">
        <v>19.2</v>
      </c>
      <c r="K33" s="180">
        <v>19.2</v>
      </c>
      <c r="L33" s="180">
        <v>19.2</v>
      </c>
      <c r="M33" s="180">
        <v>19.2</v>
      </c>
      <c r="N33" s="180">
        <v>19.2</v>
      </c>
      <c r="O33" s="180">
        <v>19.2</v>
      </c>
      <c r="P33" s="233" t="s">
        <v>92</v>
      </c>
    </row>
    <row r="34" spans="1:16" s="30" customFormat="1" ht="23.25" customHeight="1" x14ac:dyDescent="0.2">
      <c r="A34" s="21">
        <v>10</v>
      </c>
      <c r="B34" s="22" t="s">
        <v>62</v>
      </c>
      <c r="C34" s="157"/>
      <c r="D34" s="148"/>
      <c r="E34" s="148"/>
      <c r="F34" s="148"/>
      <c r="G34" s="148"/>
      <c r="H34" s="148"/>
      <c r="I34" s="23"/>
      <c r="J34" s="119"/>
      <c r="K34" s="179"/>
      <c r="L34" s="179"/>
      <c r="M34" s="179"/>
      <c r="N34" s="179"/>
      <c r="O34" s="179"/>
      <c r="P34" s="75"/>
    </row>
    <row r="35" spans="1:16" s="2" customFormat="1" ht="23.25" customHeight="1" x14ac:dyDescent="0.2">
      <c r="A35" s="295">
        <v>3</v>
      </c>
      <c r="B35" s="297" t="s">
        <v>76</v>
      </c>
      <c r="C35" s="235" t="s">
        <v>88</v>
      </c>
      <c r="D35" s="151" t="s">
        <v>89</v>
      </c>
      <c r="E35" s="237">
        <v>0.42</v>
      </c>
      <c r="F35" s="237" t="s">
        <v>101</v>
      </c>
      <c r="G35" s="344" t="s">
        <v>102</v>
      </c>
      <c r="H35" s="162" t="s">
        <v>93</v>
      </c>
      <c r="I35" s="242" t="s">
        <v>18</v>
      </c>
      <c r="J35" s="111">
        <v>22.3</v>
      </c>
      <c r="K35" s="181">
        <v>22.3</v>
      </c>
      <c r="L35" s="181">
        <v>22.3</v>
      </c>
      <c r="M35" s="181">
        <v>22.3</v>
      </c>
      <c r="N35" s="181">
        <v>22.3</v>
      </c>
      <c r="O35" s="181">
        <v>22.3</v>
      </c>
      <c r="P35" s="233" t="s">
        <v>92</v>
      </c>
    </row>
    <row r="36" spans="1:16" s="2" customFormat="1" ht="23.25" customHeight="1" x14ac:dyDescent="0.2">
      <c r="A36" s="296"/>
      <c r="B36" s="298"/>
      <c r="C36" s="235" t="s">
        <v>88</v>
      </c>
      <c r="D36" s="151" t="s">
        <v>89</v>
      </c>
      <c r="E36" s="237">
        <v>0.42</v>
      </c>
      <c r="F36" s="237" t="s">
        <v>101</v>
      </c>
      <c r="G36" s="344"/>
      <c r="H36" s="162" t="s">
        <v>93</v>
      </c>
      <c r="I36" s="139" t="s">
        <v>19</v>
      </c>
      <c r="J36" s="111">
        <v>22.3</v>
      </c>
      <c r="K36" s="181">
        <v>22.3</v>
      </c>
      <c r="L36" s="181">
        <v>22.3</v>
      </c>
      <c r="M36" s="181">
        <v>22.3</v>
      </c>
      <c r="N36" s="181">
        <v>22.3</v>
      </c>
      <c r="O36" s="181">
        <v>22.3</v>
      </c>
      <c r="P36" s="233" t="s">
        <v>92</v>
      </c>
    </row>
    <row r="37" spans="1:16" s="30" customFormat="1" ht="16.5" customHeight="1" x14ac:dyDescent="0.2">
      <c r="A37" s="21">
        <v>11</v>
      </c>
      <c r="B37" s="22" t="s">
        <v>63</v>
      </c>
      <c r="C37" s="157"/>
      <c r="D37" s="148"/>
      <c r="E37" s="148"/>
      <c r="F37" s="148"/>
      <c r="G37" s="148"/>
      <c r="H37" s="148"/>
      <c r="I37" s="23"/>
      <c r="J37" s="119"/>
      <c r="K37" s="179"/>
      <c r="L37" s="179"/>
      <c r="M37" s="179"/>
      <c r="N37" s="179"/>
      <c r="O37" s="179"/>
      <c r="P37" s="75"/>
    </row>
    <row r="38" spans="1:16" s="2" customFormat="1" ht="16.5" customHeight="1" x14ac:dyDescent="0.2">
      <c r="A38" s="295">
        <v>3</v>
      </c>
      <c r="B38" s="297" t="s">
        <v>76</v>
      </c>
      <c r="C38" s="235" t="s">
        <v>88</v>
      </c>
      <c r="D38" s="151" t="s">
        <v>89</v>
      </c>
      <c r="E38" s="237">
        <v>0.42</v>
      </c>
      <c r="F38" s="237" t="s">
        <v>101</v>
      </c>
      <c r="G38" s="344" t="s">
        <v>102</v>
      </c>
      <c r="H38" s="162" t="s">
        <v>93</v>
      </c>
      <c r="I38" s="242" t="s">
        <v>18</v>
      </c>
      <c r="J38" s="111">
        <v>33.450000000000003</v>
      </c>
      <c r="K38" s="181">
        <v>33.450000000000003</v>
      </c>
      <c r="L38" s="181">
        <v>33.450000000000003</v>
      </c>
      <c r="M38" s="181">
        <v>33.450000000000003</v>
      </c>
      <c r="N38" s="181">
        <v>33.450000000000003</v>
      </c>
      <c r="O38" s="181">
        <v>33.450000000000003</v>
      </c>
      <c r="P38" s="233" t="s">
        <v>92</v>
      </c>
    </row>
    <row r="39" spans="1:16" s="2" customFormat="1" ht="16.5" customHeight="1" x14ac:dyDescent="0.2">
      <c r="A39" s="296"/>
      <c r="B39" s="298"/>
      <c r="C39" s="235" t="s">
        <v>88</v>
      </c>
      <c r="D39" s="151" t="s">
        <v>89</v>
      </c>
      <c r="E39" s="237">
        <v>0.42</v>
      </c>
      <c r="F39" s="237" t="s">
        <v>101</v>
      </c>
      <c r="G39" s="344"/>
      <c r="H39" s="162" t="s">
        <v>93</v>
      </c>
      <c r="I39" s="139" t="s">
        <v>19</v>
      </c>
      <c r="J39" s="111">
        <v>33.450000000000003</v>
      </c>
      <c r="K39" s="181">
        <v>33.450000000000003</v>
      </c>
      <c r="L39" s="181">
        <v>33.450000000000003</v>
      </c>
      <c r="M39" s="181">
        <v>33.450000000000003</v>
      </c>
      <c r="N39" s="181">
        <v>33.450000000000003</v>
      </c>
      <c r="O39" s="181">
        <v>33.450000000000003</v>
      </c>
      <c r="P39" s="233" t="s">
        <v>92</v>
      </c>
    </row>
    <row r="40" spans="1:16" s="30" customFormat="1" ht="27.75" customHeight="1" x14ac:dyDescent="0.2">
      <c r="A40" s="21">
        <v>12</v>
      </c>
      <c r="B40" s="22" t="s">
        <v>64</v>
      </c>
      <c r="C40" s="157"/>
      <c r="D40" s="148"/>
      <c r="E40" s="148"/>
      <c r="F40" s="148"/>
      <c r="G40" s="148"/>
      <c r="H40" s="148"/>
      <c r="I40" s="23"/>
      <c r="J40" s="119"/>
      <c r="K40" s="179"/>
      <c r="L40" s="179"/>
      <c r="M40" s="179"/>
      <c r="N40" s="179"/>
      <c r="O40" s="179"/>
      <c r="P40" s="75"/>
    </row>
    <row r="41" spans="1:16" s="2" customFormat="1" ht="27.75" customHeight="1" x14ac:dyDescent="0.2">
      <c r="A41" s="295">
        <v>3</v>
      </c>
      <c r="B41" s="297" t="s">
        <v>76</v>
      </c>
      <c r="C41" s="235" t="s">
        <v>88</v>
      </c>
      <c r="D41" s="151" t="s">
        <v>89</v>
      </c>
      <c r="E41" s="237">
        <v>0.42</v>
      </c>
      <c r="F41" s="237" t="s">
        <v>101</v>
      </c>
      <c r="G41" s="344" t="s">
        <v>102</v>
      </c>
      <c r="H41" s="162" t="s">
        <v>93</v>
      </c>
      <c r="I41" s="242" t="s">
        <v>18</v>
      </c>
      <c r="J41" s="111">
        <v>33.450000000000003</v>
      </c>
      <c r="K41" s="181">
        <v>33.450000000000003</v>
      </c>
      <c r="L41" s="181">
        <v>33.450000000000003</v>
      </c>
      <c r="M41" s="181">
        <v>33.450000000000003</v>
      </c>
      <c r="N41" s="181">
        <v>33.450000000000003</v>
      </c>
      <c r="O41" s="181">
        <v>33.450000000000003</v>
      </c>
      <c r="P41" s="233" t="s">
        <v>92</v>
      </c>
    </row>
    <row r="42" spans="1:16" s="2" customFormat="1" ht="27.75" customHeight="1" x14ac:dyDescent="0.2">
      <c r="A42" s="296"/>
      <c r="B42" s="298"/>
      <c r="C42" s="235" t="s">
        <v>88</v>
      </c>
      <c r="D42" s="151" t="s">
        <v>89</v>
      </c>
      <c r="E42" s="237">
        <v>0.42</v>
      </c>
      <c r="F42" s="237" t="s">
        <v>101</v>
      </c>
      <c r="G42" s="344"/>
      <c r="H42" s="162" t="s">
        <v>93</v>
      </c>
      <c r="I42" s="139" t="s">
        <v>19</v>
      </c>
      <c r="J42" s="111">
        <v>33.450000000000003</v>
      </c>
      <c r="K42" s="181">
        <v>33.450000000000003</v>
      </c>
      <c r="L42" s="181">
        <v>33.450000000000003</v>
      </c>
      <c r="M42" s="181">
        <v>33.450000000000003</v>
      </c>
      <c r="N42" s="181">
        <v>33.450000000000003</v>
      </c>
      <c r="O42" s="181">
        <v>33.450000000000003</v>
      </c>
      <c r="P42" s="233" t="s">
        <v>92</v>
      </c>
    </row>
    <row r="43" spans="1:16" s="30" customFormat="1" ht="24" customHeight="1" x14ac:dyDescent="0.2">
      <c r="A43" s="21">
        <v>13</v>
      </c>
      <c r="B43" s="22" t="s">
        <v>65</v>
      </c>
      <c r="C43" s="157"/>
      <c r="D43" s="148"/>
      <c r="E43" s="148"/>
      <c r="F43" s="148"/>
      <c r="G43" s="148"/>
      <c r="H43" s="148"/>
      <c r="I43" s="23"/>
      <c r="J43" s="119"/>
      <c r="K43" s="179"/>
      <c r="L43" s="179"/>
      <c r="M43" s="179"/>
      <c r="N43" s="179"/>
      <c r="O43" s="179"/>
      <c r="P43" s="75"/>
    </row>
    <row r="44" spans="1:16" s="2" customFormat="1" ht="24" customHeight="1" x14ac:dyDescent="0.2">
      <c r="A44" s="295">
        <v>3</v>
      </c>
      <c r="B44" s="297" t="s">
        <v>76</v>
      </c>
      <c r="C44" s="235" t="s">
        <v>88</v>
      </c>
      <c r="D44" s="151" t="s">
        <v>89</v>
      </c>
      <c r="E44" s="237">
        <v>0.42</v>
      </c>
      <c r="F44" s="237" t="s">
        <v>101</v>
      </c>
      <c r="G44" s="344" t="s">
        <v>102</v>
      </c>
      <c r="H44" s="162" t="s">
        <v>93</v>
      </c>
      <c r="I44" s="242" t="s">
        <v>18</v>
      </c>
      <c r="J44" s="111">
        <v>33.450000000000003</v>
      </c>
      <c r="K44" s="181">
        <v>33.450000000000003</v>
      </c>
      <c r="L44" s="181">
        <v>33.450000000000003</v>
      </c>
      <c r="M44" s="181">
        <v>33.450000000000003</v>
      </c>
      <c r="N44" s="181">
        <v>33.450000000000003</v>
      </c>
      <c r="O44" s="181">
        <v>33.450000000000003</v>
      </c>
      <c r="P44" s="233" t="s">
        <v>92</v>
      </c>
    </row>
    <row r="45" spans="1:16" s="2" customFormat="1" ht="24" customHeight="1" x14ac:dyDescent="0.2">
      <c r="A45" s="296"/>
      <c r="B45" s="298"/>
      <c r="C45" s="235" t="s">
        <v>88</v>
      </c>
      <c r="D45" s="151" t="s">
        <v>89</v>
      </c>
      <c r="E45" s="237">
        <v>0.42</v>
      </c>
      <c r="F45" s="237" t="s">
        <v>101</v>
      </c>
      <c r="G45" s="344"/>
      <c r="H45" s="162" t="s">
        <v>93</v>
      </c>
      <c r="I45" s="139" t="s">
        <v>19</v>
      </c>
      <c r="J45" s="111">
        <v>33.450000000000003</v>
      </c>
      <c r="K45" s="181">
        <v>33.450000000000003</v>
      </c>
      <c r="L45" s="181">
        <v>33.450000000000003</v>
      </c>
      <c r="M45" s="181">
        <v>33.450000000000003</v>
      </c>
      <c r="N45" s="181">
        <v>33.450000000000003</v>
      </c>
      <c r="O45" s="181">
        <v>33.450000000000003</v>
      </c>
      <c r="P45" s="233" t="s">
        <v>92</v>
      </c>
    </row>
    <row r="46" spans="1:16" s="30" customFormat="1" ht="30.75" customHeight="1" x14ac:dyDescent="0.2">
      <c r="A46" s="21">
        <v>14</v>
      </c>
      <c r="B46" s="22" t="s">
        <v>66</v>
      </c>
      <c r="C46" s="157"/>
      <c r="D46" s="148"/>
      <c r="E46" s="148"/>
      <c r="F46" s="148"/>
      <c r="G46" s="148"/>
      <c r="H46" s="148"/>
      <c r="I46" s="23"/>
      <c r="J46" s="119"/>
      <c r="K46" s="179"/>
      <c r="L46" s="179"/>
      <c r="M46" s="179"/>
      <c r="N46" s="179"/>
      <c r="O46" s="179"/>
      <c r="P46" s="75"/>
    </row>
    <row r="47" spans="1:16" s="2" customFormat="1" ht="24.75" customHeight="1" x14ac:dyDescent="0.2">
      <c r="A47" s="295">
        <v>3</v>
      </c>
      <c r="B47" s="297" t="s">
        <v>76</v>
      </c>
      <c r="C47" s="235" t="s">
        <v>88</v>
      </c>
      <c r="D47" s="151" t="s">
        <v>89</v>
      </c>
      <c r="E47" s="237">
        <v>0.42</v>
      </c>
      <c r="F47" s="237" t="s">
        <v>90</v>
      </c>
      <c r="G47" s="344" t="s">
        <v>91</v>
      </c>
      <c r="H47" s="162" t="s">
        <v>93</v>
      </c>
      <c r="I47" s="242" t="s">
        <v>18</v>
      </c>
      <c r="J47" s="88">
        <v>10.25</v>
      </c>
      <c r="K47" s="180">
        <v>10.25</v>
      </c>
      <c r="L47" s="180">
        <v>10.25</v>
      </c>
      <c r="M47" s="180">
        <v>10.25</v>
      </c>
      <c r="N47" s="180">
        <v>10.25</v>
      </c>
      <c r="O47" s="180">
        <v>10.25</v>
      </c>
      <c r="P47" s="233" t="s">
        <v>92</v>
      </c>
    </row>
    <row r="48" spans="1:16" s="2" customFormat="1" ht="30" customHeight="1" x14ac:dyDescent="0.2">
      <c r="A48" s="296"/>
      <c r="B48" s="298"/>
      <c r="C48" s="235" t="s">
        <v>88</v>
      </c>
      <c r="D48" s="151" t="s">
        <v>89</v>
      </c>
      <c r="E48" s="237">
        <v>0.42</v>
      </c>
      <c r="F48" s="237" t="s">
        <v>90</v>
      </c>
      <c r="G48" s="344"/>
      <c r="H48" s="162" t="s">
        <v>93</v>
      </c>
      <c r="I48" s="139" t="s">
        <v>19</v>
      </c>
      <c r="J48" s="88">
        <v>10.25</v>
      </c>
      <c r="K48" s="180">
        <v>10.25</v>
      </c>
      <c r="L48" s="180">
        <v>10.25</v>
      </c>
      <c r="M48" s="180">
        <v>10.25</v>
      </c>
      <c r="N48" s="180">
        <v>10.25</v>
      </c>
      <c r="O48" s="180">
        <v>10.25</v>
      </c>
      <c r="P48" s="233" t="s">
        <v>92</v>
      </c>
    </row>
    <row r="49" spans="1:16" s="30" customFormat="1" ht="24" customHeight="1" x14ac:dyDescent="0.2">
      <c r="A49" s="21">
        <v>15</v>
      </c>
      <c r="B49" s="22" t="s">
        <v>67</v>
      </c>
      <c r="C49" s="157"/>
      <c r="D49" s="148"/>
      <c r="E49" s="148"/>
      <c r="F49" s="148"/>
      <c r="G49" s="148"/>
      <c r="H49" s="148"/>
      <c r="I49" s="23"/>
      <c r="J49" s="119"/>
      <c r="K49" s="179"/>
      <c r="L49" s="179"/>
      <c r="M49" s="179"/>
      <c r="N49" s="179"/>
      <c r="O49" s="179"/>
      <c r="P49" s="75"/>
    </row>
    <row r="50" spans="1:16" s="2" customFormat="1" ht="24" customHeight="1" x14ac:dyDescent="0.2">
      <c r="A50" s="295">
        <v>3</v>
      </c>
      <c r="B50" s="297" t="s">
        <v>76</v>
      </c>
      <c r="C50" s="235" t="s">
        <v>88</v>
      </c>
      <c r="D50" s="151" t="s">
        <v>89</v>
      </c>
      <c r="E50" s="237" t="s">
        <v>98</v>
      </c>
      <c r="F50" s="237" t="s">
        <v>98</v>
      </c>
      <c r="G50" s="344" t="s">
        <v>99</v>
      </c>
      <c r="H50" s="162" t="s">
        <v>93</v>
      </c>
      <c r="I50" s="242" t="s">
        <v>18</v>
      </c>
      <c r="J50" s="111">
        <v>26.1</v>
      </c>
      <c r="K50" s="181">
        <v>26.1</v>
      </c>
      <c r="L50" s="181">
        <v>26.1</v>
      </c>
      <c r="M50" s="181">
        <v>26.1</v>
      </c>
      <c r="N50" s="181">
        <v>26.1</v>
      </c>
      <c r="O50" s="181">
        <v>26.1</v>
      </c>
      <c r="P50" s="233" t="s">
        <v>92</v>
      </c>
    </row>
    <row r="51" spans="1:16" s="2" customFormat="1" ht="24" customHeight="1" x14ac:dyDescent="0.2">
      <c r="A51" s="296"/>
      <c r="B51" s="298"/>
      <c r="C51" s="235" t="s">
        <v>88</v>
      </c>
      <c r="D51" s="151" t="s">
        <v>89</v>
      </c>
      <c r="E51" s="237" t="s">
        <v>98</v>
      </c>
      <c r="F51" s="237" t="s">
        <v>98</v>
      </c>
      <c r="G51" s="344"/>
      <c r="H51" s="162" t="s">
        <v>93</v>
      </c>
      <c r="I51" s="139" t="s">
        <v>19</v>
      </c>
      <c r="J51" s="111">
        <v>26.1</v>
      </c>
      <c r="K51" s="181">
        <v>26.1</v>
      </c>
      <c r="L51" s="181">
        <v>26.1</v>
      </c>
      <c r="M51" s="181">
        <v>26.1</v>
      </c>
      <c r="N51" s="181">
        <v>26.1</v>
      </c>
      <c r="O51" s="181">
        <v>26.1</v>
      </c>
      <c r="P51" s="233" t="s">
        <v>92</v>
      </c>
    </row>
    <row r="52" spans="1:16" s="30" customFormat="1" ht="24.75" customHeight="1" x14ac:dyDescent="0.2">
      <c r="A52" s="33">
        <v>16</v>
      </c>
      <c r="B52" s="22" t="s">
        <v>68</v>
      </c>
      <c r="C52" s="157"/>
      <c r="D52" s="148"/>
      <c r="E52" s="148"/>
      <c r="F52" s="148"/>
      <c r="G52" s="148"/>
      <c r="H52" s="148"/>
      <c r="I52" s="23"/>
      <c r="J52" s="119"/>
      <c r="K52" s="179"/>
      <c r="L52" s="179"/>
      <c r="M52" s="179"/>
      <c r="N52" s="179"/>
      <c r="O52" s="179"/>
      <c r="P52" s="75"/>
    </row>
    <row r="53" spans="1:16" s="2" customFormat="1" ht="24.75" customHeight="1" x14ac:dyDescent="0.2">
      <c r="A53" s="295">
        <v>3</v>
      </c>
      <c r="B53" s="297" t="s">
        <v>76</v>
      </c>
      <c r="C53" s="235" t="s">
        <v>88</v>
      </c>
      <c r="D53" s="151" t="s">
        <v>89</v>
      </c>
      <c r="E53" s="237">
        <v>0.42</v>
      </c>
      <c r="F53" s="237" t="s">
        <v>101</v>
      </c>
      <c r="G53" s="344" t="s">
        <v>104</v>
      </c>
      <c r="H53" s="162" t="s">
        <v>93</v>
      </c>
      <c r="I53" s="242" t="s">
        <v>18</v>
      </c>
      <c r="J53" s="88">
        <v>63</v>
      </c>
      <c r="K53" s="180">
        <v>63</v>
      </c>
      <c r="L53" s="180">
        <v>63</v>
      </c>
      <c r="M53" s="180">
        <v>63</v>
      </c>
      <c r="N53" s="180">
        <v>63</v>
      </c>
      <c r="O53" s="180">
        <v>63</v>
      </c>
      <c r="P53" s="233" t="s">
        <v>92</v>
      </c>
    </row>
    <row r="54" spans="1:16" s="2" customFormat="1" ht="24.75" customHeight="1" x14ac:dyDescent="0.2">
      <c r="A54" s="296"/>
      <c r="B54" s="298"/>
      <c r="C54" s="235" t="s">
        <v>88</v>
      </c>
      <c r="D54" s="151" t="s">
        <v>89</v>
      </c>
      <c r="E54" s="237">
        <v>0.42</v>
      </c>
      <c r="F54" s="237" t="s">
        <v>101</v>
      </c>
      <c r="G54" s="344"/>
      <c r="H54" s="162" t="s">
        <v>93</v>
      </c>
      <c r="I54" s="139" t="s">
        <v>19</v>
      </c>
      <c r="J54" s="88">
        <v>63</v>
      </c>
      <c r="K54" s="180">
        <v>63</v>
      </c>
      <c r="L54" s="180">
        <v>63</v>
      </c>
      <c r="M54" s="180">
        <v>63</v>
      </c>
      <c r="N54" s="180">
        <v>63</v>
      </c>
      <c r="O54" s="180">
        <v>63</v>
      </c>
      <c r="P54" s="233" t="s">
        <v>92</v>
      </c>
    </row>
    <row r="55" spans="1:16" s="30" customFormat="1" ht="29.25" customHeight="1" x14ac:dyDescent="0.2">
      <c r="A55" s="21">
        <v>17</v>
      </c>
      <c r="B55" s="22" t="s">
        <v>69</v>
      </c>
      <c r="C55" s="157"/>
      <c r="D55" s="157"/>
      <c r="E55" s="157"/>
      <c r="F55" s="157"/>
      <c r="G55" s="157"/>
      <c r="H55" s="157"/>
      <c r="I55" s="23"/>
      <c r="J55" s="119"/>
      <c r="K55" s="179"/>
      <c r="L55" s="179"/>
      <c r="M55" s="179"/>
      <c r="N55" s="179"/>
      <c r="O55" s="179"/>
      <c r="P55" s="75"/>
    </row>
    <row r="56" spans="1:16" s="2" customFormat="1" ht="29.25" customHeight="1" x14ac:dyDescent="0.2">
      <c r="A56" s="295">
        <v>3</v>
      </c>
      <c r="B56" s="297" t="s">
        <v>76</v>
      </c>
      <c r="C56" s="235" t="s">
        <v>88</v>
      </c>
      <c r="D56" s="151" t="s">
        <v>89</v>
      </c>
      <c r="E56" s="237">
        <v>0.42</v>
      </c>
      <c r="F56" s="237" t="s">
        <v>90</v>
      </c>
      <c r="G56" s="344" t="s">
        <v>91</v>
      </c>
      <c r="H56" s="162" t="s">
        <v>93</v>
      </c>
      <c r="I56" s="242" t="s">
        <v>18</v>
      </c>
      <c r="J56" s="88">
        <v>8.4</v>
      </c>
      <c r="K56" s="180">
        <v>8.4</v>
      </c>
      <c r="L56" s="180">
        <v>8.4</v>
      </c>
      <c r="M56" s="180">
        <v>8.4</v>
      </c>
      <c r="N56" s="180">
        <v>8.4</v>
      </c>
      <c r="O56" s="180">
        <v>8.4</v>
      </c>
      <c r="P56" s="233" t="s">
        <v>92</v>
      </c>
    </row>
    <row r="57" spans="1:16" s="2" customFormat="1" ht="21" customHeight="1" x14ac:dyDescent="0.2">
      <c r="A57" s="296"/>
      <c r="B57" s="298"/>
      <c r="C57" s="235" t="s">
        <v>88</v>
      </c>
      <c r="D57" s="151" t="s">
        <v>89</v>
      </c>
      <c r="E57" s="237">
        <v>0.42</v>
      </c>
      <c r="F57" s="237" t="s">
        <v>90</v>
      </c>
      <c r="G57" s="344"/>
      <c r="H57" s="162" t="s">
        <v>93</v>
      </c>
      <c r="I57" s="139" t="s">
        <v>19</v>
      </c>
      <c r="J57" s="88">
        <v>8.4</v>
      </c>
      <c r="K57" s="180">
        <v>8.4</v>
      </c>
      <c r="L57" s="180">
        <v>8.4</v>
      </c>
      <c r="M57" s="180">
        <v>8.4</v>
      </c>
      <c r="N57" s="180">
        <v>8.4</v>
      </c>
      <c r="O57" s="180">
        <v>8.4</v>
      </c>
      <c r="P57" s="233" t="s">
        <v>92</v>
      </c>
    </row>
    <row r="58" spans="1:16" s="30" customFormat="1" ht="24" customHeight="1" x14ac:dyDescent="0.2">
      <c r="A58" s="21">
        <v>18</v>
      </c>
      <c r="B58" s="22" t="s">
        <v>70</v>
      </c>
      <c r="C58" s="157"/>
      <c r="D58" s="157"/>
      <c r="E58" s="157"/>
      <c r="F58" s="157"/>
      <c r="G58" s="157"/>
      <c r="H58" s="157"/>
      <c r="I58" s="23"/>
      <c r="J58" s="119"/>
      <c r="K58" s="179"/>
      <c r="L58" s="179"/>
      <c r="M58" s="179"/>
      <c r="N58" s="179"/>
      <c r="O58" s="179"/>
      <c r="P58" s="75"/>
    </row>
    <row r="59" spans="1:16" s="2" customFormat="1" ht="24" customHeight="1" x14ac:dyDescent="0.2">
      <c r="A59" s="295">
        <v>3</v>
      </c>
      <c r="B59" s="297" t="s">
        <v>76</v>
      </c>
      <c r="C59" s="235" t="s">
        <v>88</v>
      </c>
      <c r="D59" s="151" t="s">
        <v>89</v>
      </c>
      <c r="E59" s="237">
        <v>0.42</v>
      </c>
      <c r="F59" s="237" t="s">
        <v>90</v>
      </c>
      <c r="G59" s="344" t="s">
        <v>105</v>
      </c>
      <c r="H59" s="162" t="s">
        <v>93</v>
      </c>
      <c r="I59" s="242" t="s">
        <v>18</v>
      </c>
      <c r="J59" s="88">
        <v>5.6</v>
      </c>
      <c r="K59" s="180">
        <v>5.6</v>
      </c>
      <c r="L59" s="180">
        <v>5.6</v>
      </c>
      <c r="M59" s="180">
        <v>5.6</v>
      </c>
      <c r="N59" s="180">
        <v>5.6</v>
      </c>
      <c r="O59" s="180">
        <v>5.6</v>
      </c>
      <c r="P59" s="233" t="s">
        <v>92</v>
      </c>
    </row>
    <row r="60" spans="1:16" s="2" customFormat="1" ht="24" customHeight="1" x14ac:dyDescent="0.2">
      <c r="A60" s="296"/>
      <c r="B60" s="298"/>
      <c r="C60" s="235" t="s">
        <v>88</v>
      </c>
      <c r="D60" s="151" t="s">
        <v>89</v>
      </c>
      <c r="E60" s="237">
        <v>0.42</v>
      </c>
      <c r="F60" s="237" t="s">
        <v>90</v>
      </c>
      <c r="G60" s="344"/>
      <c r="H60" s="162" t="s">
        <v>93</v>
      </c>
      <c r="I60" s="139" t="s">
        <v>19</v>
      </c>
      <c r="J60" s="88">
        <v>5.6</v>
      </c>
      <c r="K60" s="180">
        <v>5.6</v>
      </c>
      <c r="L60" s="180">
        <v>5.6</v>
      </c>
      <c r="M60" s="180">
        <v>5.6</v>
      </c>
      <c r="N60" s="180">
        <v>5.6</v>
      </c>
      <c r="O60" s="180">
        <v>5.6</v>
      </c>
      <c r="P60" s="233" t="s">
        <v>92</v>
      </c>
    </row>
    <row r="61" spans="1:16" s="30" customFormat="1" ht="27.75" customHeight="1" x14ac:dyDescent="0.2">
      <c r="A61" s="21">
        <v>19</v>
      </c>
      <c r="B61" s="34" t="s">
        <v>20</v>
      </c>
      <c r="C61" s="21"/>
      <c r="D61" s="21"/>
      <c r="E61" s="21"/>
      <c r="F61" s="21"/>
      <c r="G61" s="21"/>
      <c r="H61" s="21"/>
      <c r="I61" s="23"/>
      <c r="J61" s="119"/>
      <c r="K61" s="179"/>
      <c r="L61" s="179"/>
      <c r="M61" s="179"/>
      <c r="N61" s="179"/>
      <c r="O61" s="179"/>
      <c r="P61" s="75"/>
    </row>
    <row r="62" spans="1:16" s="103" customFormat="1" ht="21" customHeight="1" x14ac:dyDescent="0.2">
      <c r="A62" s="313">
        <v>3</v>
      </c>
      <c r="B62" s="297" t="s">
        <v>76</v>
      </c>
      <c r="C62" s="313" t="s">
        <v>120</v>
      </c>
      <c r="D62" s="313" t="s">
        <v>121</v>
      </c>
      <c r="E62" s="237" t="s">
        <v>122</v>
      </c>
      <c r="F62" s="237" t="s">
        <v>122</v>
      </c>
      <c r="G62" s="344" t="s">
        <v>123</v>
      </c>
      <c r="H62" s="162" t="s">
        <v>93</v>
      </c>
      <c r="I62" s="242" t="s">
        <v>18</v>
      </c>
      <c r="J62" s="88">
        <v>69</v>
      </c>
      <c r="K62" s="180">
        <v>69</v>
      </c>
      <c r="L62" s="180">
        <v>69</v>
      </c>
      <c r="M62" s="180">
        <v>69</v>
      </c>
      <c r="N62" s="180">
        <v>69</v>
      </c>
      <c r="O62" s="180">
        <v>69</v>
      </c>
      <c r="P62" s="233" t="s">
        <v>92</v>
      </c>
    </row>
    <row r="63" spans="1:16" s="103" customFormat="1" ht="21" customHeight="1" x14ac:dyDescent="0.2">
      <c r="A63" s="314"/>
      <c r="B63" s="298"/>
      <c r="C63" s="314"/>
      <c r="D63" s="314"/>
      <c r="E63" s="237" t="s">
        <v>122</v>
      </c>
      <c r="F63" s="237" t="s">
        <v>122</v>
      </c>
      <c r="G63" s="344"/>
      <c r="H63" s="162" t="s">
        <v>93</v>
      </c>
      <c r="I63" s="139" t="s">
        <v>19</v>
      </c>
      <c r="J63" s="88">
        <v>69</v>
      </c>
      <c r="K63" s="180">
        <v>69</v>
      </c>
      <c r="L63" s="180">
        <v>69</v>
      </c>
      <c r="M63" s="180">
        <v>69</v>
      </c>
      <c r="N63" s="180">
        <v>69</v>
      </c>
      <c r="O63" s="180">
        <v>69</v>
      </c>
      <c r="P63" s="233" t="s">
        <v>92</v>
      </c>
    </row>
    <row r="64" spans="1:16" s="30" customFormat="1" ht="21" customHeight="1" x14ac:dyDescent="0.2">
      <c r="A64" s="33">
        <v>23</v>
      </c>
      <c r="B64" s="37" t="s">
        <v>50</v>
      </c>
      <c r="C64" s="21"/>
      <c r="D64" s="21"/>
      <c r="E64" s="21"/>
      <c r="F64" s="21"/>
      <c r="G64" s="21"/>
      <c r="H64" s="21"/>
      <c r="I64" s="23"/>
      <c r="J64" s="119"/>
      <c r="K64" s="179"/>
      <c r="L64" s="179"/>
      <c r="M64" s="179"/>
      <c r="N64" s="179"/>
      <c r="O64" s="179"/>
      <c r="P64" s="75"/>
    </row>
    <row r="65" spans="1:16" s="2" customFormat="1" ht="0.75" customHeight="1" x14ac:dyDescent="0.2">
      <c r="A65" s="229"/>
      <c r="B65" s="231"/>
      <c r="C65" s="394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6"/>
    </row>
    <row r="66" spans="1:16" s="2" customFormat="1" ht="21" customHeight="1" x14ac:dyDescent="0.2">
      <c r="A66" s="295">
        <v>3</v>
      </c>
      <c r="B66" s="297" t="s">
        <v>76</v>
      </c>
      <c r="C66" s="313"/>
      <c r="D66" s="313" t="s">
        <v>89</v>
      </c>
      <c r="E66" s="237" t="s">
        <v>124</v>
      </c>
      <c r="F66" s="237" t="s">
        <v>124</v>
      </c>
      <c r="G66" s="344" t="s">
        <v>125</v>
      </c>
      <c r="H66" s="162" t="s">
        <v>93</v>
      </c>
      <c r="I66" s="242" t="s">
        <v>18</v>
      </c>
      <c r="J66" s="88">
        <v>38.5</v>
      </c>
      <c r="K66" s="180">
        <v>38.5</v>
      </c>
      <c r="L66" s="180">
        <v>38.5</v>
      </c>
      <c r="M66" s="180">
        <v>38.5</v>
      </c>
      <c r="N66" s="180">
        <v>38.5</v>
      </c>
      <c r="O66" s="180">
        <v>38.5</v>
      </c>
      <c r="P66" s="233" t="s">
        <v>92</v>
      </c>
    </row>
    <row r="67" spans="1:16" s="2" customFormat="1" ht="21" customHeight="1" x14ac:dyDescent="0.2">
      <c r="A67" s="296"/>
      <c r="B67" s="298"/>
      <c r="C67" s="314"/>
      <c r="D67" s="314"/>
      <c r="E67" s="237" t="s">
        <v>124</v>
      </c>
      <c r="F67" s="237" t="s">
        <v>124</v>
      </c>
      <c r="G67" s="344"/>
      <c r="H67" s="162" t="s">
        <v>93</v>
      </c>
      <c r="I67" s="139" t="s">
        <v>19</v>
      </c>
      <c r="J67" s="88">
        <v>38.5</v>
      </c>
      <c r="K67" s="180">
        <v>38.5</v>
      </c>
      <c r="L67" s="180">
        <v>38.5</v>
      </c>
      <c r="M67" s="180">
        <v>38.5</v>
      </c>
      <c r="N67" s="180">
        <v>38.5</v>
      </c>
      <c r="O67" s="180">
        <v>38.5</v>
      </c>
      <c r="P67" s="233" t="s">
        <v>92</v>
      </c>
    </row>
    <row r="68" spans="1:16" s="30" customFormat="1" ht="21" customHeight="1" x14ac:dyDescent="0.2">
      <c r="A68" s="33">
        <v>24</v>
      </c>
      <c r="B68" s="36" t="s">
        <v>73</v>
      </c>
      <c r="C68" s="21"/>
      <c r="D68" s="21"/>
      <c r="E68" s="21"/>
      <c r="F68" s="21"/>
      <c r="G68" s="21"/>
      <c r="H68" s="21"/>
      <c r="I68" s="23"/>
      <c r="J68" s="119"/>
      <c r="K68" s="179"/>
      <c r="L68" s="179"/>
      <c r="M68" s="179"/>
      <c r="N68" s="179"/>
      <c r="O68" s="179"/>
      <c r="P68" s="75"/>
    </row>
    <row r="69" spans="1:16" s="2" customFormat="1" ht="21" customHeight="1" thickBot="1" x14ac:dyDescent="0.25">
      <c r="A69" s="295">
        <v>3</v>
      </c>
      <c r="B69" s="297" t="s">
        <v>76</v>
      </c>
      <c r="C69" s="313"/>
      <c r="D69" s="313"/>
      <c r="E69" s="237"/>
      <c r="F69" s="237"/>
      <c r="G69" s="344"/>
      <c r="H69" s="162" t="s">
        <v>93</v>
      </c>
      <c r="I69" s="242" t="s">
        <v>18</v>
      </c>
      <c r="J69" s="88">
        <v>7.9</v>
      </c>
      <c r="K69" s="180">
        <v>7.9</v>
      </c>
      <c r="L69" s="180">
        <v>7.9</v>
      </c>
      <c r="M69" s="180">
        <v>7.9</v>
      </c>
      <c r="N69" s="180">
        <v>7.9</v>
      </c>
      <c r="O69" s="180">
        <v>7.9</v>
      </c>
      <c r="P69" s="236" t="s">
        <v>92</v>
      </c>
    </row>
    <row r="70" spans="1:16" s="2" customFormat="1" ht="21" customHeight="1" thickBot="1" x14ac:dyDescent="0.25">
      <c r="A70" s="296"/>
      <c r="B70" s="298"/>
      <c r="C70" s="314"/>
      <c r="D70" s="314"/>
      <c r="E70" s="237"/>
      <c r="F70" s="237"/>
      <c r="G70" s="390"/>
      <c r="H70" s="163" t="s">
        <v>93</v>
      </c>
      <c r="I70" s="145" t="s">
        <v>19</v>
      </c>
      <c r="J70" s="88">
        <v>7.9</v>
      </c>
      <c r="K70" s="180">
        <v>7.9</v>
      </c>
      <c r="L70" s="180">
        <v>7.9</v>
      </c>
      <c r="M70" s="180">
        <v>7.9</v>
      </c>
      <c r="N70" s="180">
        <v>7.9</v>
      </c>
      <c r="O70" s="180">
        <v>7.9</v>
      </c>
      <c r="P70" s="236" t="s">
        <v>92</v>
      </c>
    </row>
    <row r="71" spans="1:16" s="2" customFormat="1" ht="21" customHeight="1" x14ac:dyDescent="0.2">
      <c r="A71" s="18"/>
      <c r="B71" s="18"/>
      <c r="C71" s="8"/>
      <c r="D71" s="8"/>
      <c r="E71" s="8"/>
      <c r="F71" s="8"/>
      <c r="G71" s="8"/>
      <c r="H71" s="8"/>
      <c r="I71" s="131"/>
      <c r="J71" s="209"/>
      <c r="K71" s="186"/>
      <c r="L71" s="186"/>
      <c r="M71" s="186"/>
      <c r="N71" s="186"/>
      <c r="O71" s="186"/>
      <c r="P71" s="81"/>
    </row>
    <row r="73" spans="1:16" s="4" customFormat="1" ht="20.25" customHeight="1" x14ac:dyDescent="0.2">
      <c r="A73" s="3"/>
      <c r="B73" s="16" t="s">
        <v>21</v>
      </c>
      <c r="C73" s="5"/>
      <c r="D73" s="5"/>
      <c r="E73" s="8"/>
      <c r="F73" s="8"/>
      <c r="G73" s="8"/>
      <c r="H73" s="8"/>
      <c r="I73" s="8"/>
      <c r="J73" s="115"/>
      <c r="K73" s="176"/>
      <c r="L73" s="174"/>
      <c r="M73" s="174"/>
      <c r="N73" s="174"/>
      <c r="O73" s="174"/>
      <c r="P73" s="74"/>
    </row>
    <row r="74" spans="1:16" s="4" customFormat="1" ht="20.25" customHeight="1" x14ac:dyDescent="0.2">
      <c r="A74" s="5">
        <v>1</v>
      </c>
      <c r="B74" s="3" t="s">
        <v>22</v>
      </c>
      <c r="C74" s="5"/>
      <c r="D74" s="5"/>
      <c r="E74" s="8"/>
      <c r="F74" s="8"/>
      <c r="G74" s="8"/>
      <c r="H74" s="8"/>
      <c r="I74" s="8"/>
      <c r="J74" s="115"/>
      <c r="K74" s="176"/>
      <c r="L74" s="174"/>
      <c r="M74" s="174"/>
      <c r="N74" s="174"/>
      <c r="O74" s="174"/>
      <c r="P74" s="74"/>
    </row>
    <row r="75" spans="1:16" s="4" customFormat="1" ht="20.25" customHeight="1" x14ac:dyDescent="0.2">
      <c r="A75" s="5">
        <v>2</v>
      </c>
      <c r="B75" s="6" t="s">
        <v>28</v>
      </c>
      <c r="C75" s="5"/>
      <c r="D75" s="5"/>
      <c r="E75" s="8"/>
      <c r="F75" s="8"/>
      <c r="G75" s="8"/>
      <c r="H75" s="8"/>
      <c r="I75" s="8"/>
      <c r="J75" s="115"/>
      <c r="K75" s="176"/>
      <c r="L75" s="174"/>
      <c r="M75" s="174"/>
      <c r="N75" s="174"/>
      <c r="O75" s="174"/>
      <c r="P75" s="74"/>
    </row>
    <row r="76" spans="1:16" s="4" customFormat="1" ht="20.25" customHeight="1" x14ac:dyDescent="0.2">
      <c r="C76" s="5"/>
      <c r="D76" s="5"/>
      <c r="E76" s="5"/>
      <c r="F76" s="5"/>
      <c r="G76" s="5"/>
      <c r="H76" s="5"/>
      <c r="I76" s="5"/>
      <c r="J76" s="115"/>
      <c r="K76" s="174"/>
      <c r="L76" s="174"/>
      <c r="M76" s="174"/>
      <c r="N76" s="174"/>
      <c r="O76" s="174"/>
      <c r="P76" s="74"/>
    </row>
  </sheetData>
  <sheetProtection algorithmName="SHA-512" hashValue="8Zg3BnqglLBfx/ZPlIaABCOgYAlmiB7I6ihVoL3tUJ1CU/3E5WeRiPsSte/Z7xtJv7fXeuOzInpm45444Ye3YQ==" saltValue="GtuNItqRv1bpGySYMsc/aw==" spinCount="100000" sheet="1" objects="1" scenarios="1"/>
  <mergeCells count="87">
    <mergeCell ref="A3: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P4:P6"/>
    <mergeCell ref="J4:J6"/>
    <mergeCell ref="K4:K6"/>
    <mergeCell ref="L4:L6"/>
    <mergeCell ref="M4:M6"/>
    <mergeCell ref="N4:N6"/>
    <mergeCell ref="O4:O6"/>
    <mergeCell ref="A11:A12"/>
    <mergeCell ref="B11:B12"/>
    <mergeCell ref="G11:G12"/>
    <mergeCell ref="A8:A9"/>
    <mergeCell ref="B8:B9"/>
    <mergeCell ref="G8:G9"/>
    <mergeCell ref="A17:A18"/>
    <mergeCell ref="B17:B18"/>
    <mergeCell ref="G17:G18"/>
    <mergeCell ref="A14:A15"/>
    <mergeCell ref="B14:B15"/>
    <mergeCell ref="G14:G15"/>
    <mergeCell ref="A23:A24"/>
    <mergeCell ref="B23:B24"/>
    <mergeCell ref="G23:G24"/>
    <mergeCell ref="A20:A21"/>
    <mergeCell ref="B20:B21"/>
    <mergeCell ref="G20:G21"/>
    <mergeCell ref="A29:A30"/>
    <mergeCell ref="B29:B30"/>
    <mergeCell ref="G29:G30"/>
    <mergeCell ref="A26:A27"/>
    <mergeCell ref="B26:B27"/>
    <mergeCell ref="G26:G27"/>
    <mergeCell ref="A35:A36"/>
    <mergeCell ref="B35:B36"/>
    <mergeCell ref="G35:G36"/>
    <mergeCell ref="A32:A33"/>
    <mergeCell ref="B32:B33"/>
    <mergeCell ref="G32:G33"/>
    <mergeCell ref="A41:A42"/>
    <mergeCell ref="B41:B42"/>
    <mergeCell ref="G41:G42"/>
    <mergeCell ref="A38:A39"/>
    <mergeCell ref="B38:B39"/>
    <mergeCell ref="G38:G39"/>
    <mergeCell ref="A47:A48"/>
    <mergeCell ref="B47:B48"/>
    <mergeCell ref="G47:G48"/>
    <mergeCell ref="A44:A45"/>
    <mergeCell ref="B44:B45"/>
    <mergeCell ref="G44:G45"/>
    <mergeCell ref="A53:A54"/>
    <mergeCell ref="B53:B54"/>
    <mergeCell ref="G53:G54"/>
    <mergeCell ref="A50:A51"/>
    <mergeCell ref="B50:B51"/>
    <mergeCell ref="G50:G51"/>
    <mergeCell ref="A59:A60"/>
    <mergeCell ref="B59:B60"/>
    <mergeCell ref="G59:G60"/>
    <mergeCell ref="A56:A57"/>
    <mergeCell ref="B56:B57"/>
    <mergeCell ref="G56:G57"/>
    <mergeCell ref="A62:A63"/>
    <mergeCell ref="B62:B63"/>
    <mergeCell ref="C62:C63"/>
    <mergeCell ref="D62:D63"/>
    <mergeCell ref="G62:G63"/>
    <mergeCell ref="C65:P65"/>
    <mergeCell ref="A66:A67"/>
    <mergeCell ref="B66:B67"/>
    <mergeCell ref="C66:C67"/>
    <mergeCell ref="D66:D67"/>
    <mergeCell ref="G66:G67"/>
    <mergeCell ref="A69:A70"/>
    <mergeCell ref="B69:B70"/>
    <mergeCell ref="C69:C70"/>
    <mergeCell ref="D69:D70"/>
    <mergeCell ref="G69:G70"/>
  </mergeCells>
  <pageMargins left="0.45" right="0.15" top="0.25" bottom="0.23" header="0.19" footer="0.17"/>
  <pageSetup paperSize="9" scale="67" orientation="landscape" r:id="rId1"/>
  <rowBreaks count="1" manualBreakCount="1"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80"/>
  <sheetViews>
    <sheetView zoomScale="80" zoomScaleNormal="80" workbookViewId="0">
      <selection activeCell="A3" sqref="A3:A4"/>
    </sheetView>
  </sheetViews>
  <sheetFormatPr defaultRowHeight="12.75" x14ac:dyDescent="0.2"/>
  <cols>
    <col min="1" max="1" width="4.85546875" style="1" customWidth="1"/>
    <col min="2" max="2" width="28.140625" style="1" customWidth="1"/>
    <col min="3" max="3" width="14.85546875" style="5" customWidth="1"/>
    <col min="4" max="4" width="12.5703125" style="5" customWidth="1"/>
    <col min="5" max="5" width="14.140625" style="5" customWidth="1"/>
    <col min="6" max="6" width="11" style="5" customWidth="1"/>
    <col min="7" max="7" width="27.28515625" style="67" customWidth="1"/>
    <col min="8" max="8" width="12" style="5" customWidth="1"/>
    <col min="9" max="9" width="10.42578125" style="5" customWidth="1"/>
    <col min="10" max="10" width="11.7109375" style="174" customWidth="1"/>
    <col min="11" max="11" width="11.42578125" style="174" customWidth="1"/>
    <col min="12" max="12" width="11" style="174" customWidth="1"/>
    <col min="13" max="13" width="12.28515625" style="174" customWidth="1"/>
    <col min="14" max="14" width="10.85546875" style="174" customWidth="1"/>
    <col min="15" max="15" width="12.85546875" style="174" customWidth="1"/>
    <col min="16" max="16" width="11.7109375" style="174" customWidth="1"/>
    <col min="17" max="17" width="11.28515625" style="174" customWidth="1"/>
    <col min="18" max="18" width="10.7109375" style="174" customWidth="1"/>
    <col min="19" max="19" width="10.85546875" style="174" customWidth="1"/>
    <col min="20" max="20" width="11.28515625" style="174" customWidth="1"/>
    <col min="21" max="21" width="11.7109375" style="174" customWidth="1"/>
    <col min="22" max="22" width="15.5703125" style="74" customWidth="1"/>
    <col min="23" max="16384" width="9.140625" style="1"/>
  </cols>
  <sheetData>
    <row r="1" spans="1:22" x14ac:dyDescent="0.2">
      <c r="I1" s="126"/>
      <c r="U1" s="261"/>
    </row>
    <row r="2" spans="1:22" s="5" customFormat="1" ht="23.25" customHeight="1" x14ac:dyDescent="0.2">
      <c r="A2" s="356" t="s">
        <v>229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s="20" customFormat="1" ht="26.25" customHeight="1" x14ac:dyDescent="0.2">
      <c r="A3" s="415" t="s">
        <v>0</v>
      </c>
      <c r="B3" s="415" t="s">
        <v>1</v>
      </c>
      <c r="C3" s="415" t="s">
        <v>2</v>
      </c>
      <c r="D3" s="415" t="s">
        <v>3</v>
      </c>
      <c r="E3" s="415" t="s">
        <v>51</v>
      </c>
      <c r="F3" s="415" t="s">
        <v>71</v>
      </c>
      <c r="G3" s="412" t="s">
        <v>56</v>
      </c>
      <c r="H3" s="412" t="s">
        <v>4</v>
      </c>
      <c r="I3" s="324" t="s">
        <v>5</v>
      </c>
      <c r="J3" s="243" t="s">
        <v>9</v>
      </c>
      <c r="K3" s="406" t="s">
        <v>6</v>
      </c>
      <c r="L3" s="243" t="s">
        <v>7</v>
      </c>
      <c r="M3" s="243" t="s">
        <v>8</v>
      </c>
      <c r="N3" s="243" t="s">
        <v>45</v>
      </c>
      <c r="O3" s="243" t="s">
        <v>11</v>
      </c>
      <c r="P3" s="243" t="s">
        <v>10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325" t="s">
        <v>17</v>
      </c>
    </row>
    <row r="4" spans="1:22" s="20" customFormat="1" ht="26.25" customHeight="1" x14ac:dyDescent="0.2">
      <c r="A4" s="417"/>
      <c r="B4" s="417"/>
      <c r="C4" s="417"/>
      <c r="D4" s="417"/>
      <c r="E4" s="417"/>
      <c r="F4" s="417"/>
      <c r="G4" s="414"/>
      <c r="H4" s="414"/>
      <c r="I4" s="324"/>
      <c r="J4" s="244"/>
      <c r="K4" s="408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325"/>
    </row>
    <row r="5" spans="1:22" s="30" customFormat="1" ht="25.5" x14ac:dyDescent="0.2">
      <c r="A5" s="21">
        <v>1</v>
      </c>
      <c r="B5" s="22" t="s">
        <v>52</v>
      </c>
      <c r="C5" s="157"/>
      <c r="D5" s="148"/>
      <c r="E5" s="148"/>
      <c r="F5" s="148"/>
      <c r="G5" s="164"/>
      <c r="H5" s="148"/>
      <c r="I5" s="134"/>
      <c r="J5" s="262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75"/>
    </row>
    <row r="6" spans="1:22" s="103" customFormat="1" ht="19.5" customHeight="1" x14ac:dyDescent="0.2">
      <c r="A6" s="313">
        <v>3</v>
      </c>
      <c r="B6" s="297" t="s">
        <v>76</v>
      </c>
      <c r="C6" s="235" t="s">
        <v>88</v>
      </c>
      <c r="D6" s="151" t="s">
        <v>89</v>
      </c>
      <c r="E6" s="237">
        <v>0.42</v>
      </c>
      <c r="F6" s="237" t="s">
        <v>90</v>
      </c>
      <c r="G6" s="445" t="s">
        <v>91</v>
      </c>
      <c r="H6" s="162" t="s">
        <v>93</v>
      </c>
      <c r="I6" s="189" t="s">
        <v>19</v>
      </c>
      <c r="J6" s="265">
        <v>7</v>
      </c>
      <c r="K6" s="265">
        <v>7</v>
      </c>
      <c r="L6" s="265">
        <v>7</v>
      </c>
      <c r="M6" s="265">
        <v>7</v>
      </c>
      <c r="N6" s="265">
        <v>7.4</v>
      </c>
      <c r="O6" s="265">
        <v>7</v>
      </c>
      <c r="P6" s="265">
        <v>7</v>
      </c>
      <c r="Q6" s="265">
        <v>7</v>
      </c>
      <c r="R6" s="265">
        <v>7</v>
      </c>
      <c r="S6" s="265">
        <v>7</v>
      </c>
      <c r="T6" s="265">
        <v>7.4</v>
      </c>
      <c r="U6" s="265">
        <v>7</v>
      </c>
      <c r="V6" s="108" t="s">
        <v>87</v>
      </c>
    </row>
    <row r="7" spans="1:22" s="103" customFormat="1" ht="30" x14ac:dyDescent="0.2">
      <c r="A7" s="314"/>
      <c r="B7" s="298"/>
      <c r="C7" s="235" t="s">
        <v>88</v>
      </c>
      <c r="D7" s="151" t="s">
        <v>89</v>
      </c>
      <c r="E7" s="237">
        <v>0.42</v>
      </c>
      <c r="F7" s="237" t="s">
        <v>90</v>
      </c>
      <c r="G7" s="445"/>
      <c r="H7" s="162" t="s">
        <v>93</v>
      </c>
      <c r="I7" s="246" t="s">
        <v>18</v>
      </c>
      <c r="J7" s="265">
        <v>7</v>
      </c>
      <c r="K7" s="265">
        <v>7</v>
      </c>
      <c r="L7" s="265">
        <v>7</v>
      </c>
      <c r="M7" s="265">
        <v>7</v>
      </c>
      <c r="N7" s="265">
        <v>7.4</v>
      </c>
      <c r="O7" s="265">
        <v>7</v>
      </c>
      <c r="P7" s="265">
        <v>7</v>
      </c>
      <c r="Q7" s="265">
        <v>7</v>
      </c>
      <c r="R7" s="265">
        <v>7</v>
      </c>
      <c r="S7" s="265">
        <v>7</v>
      </c>
      <c r="T7" s="265">
        <v>7.4</v>
      </c>
      <c r="U7" s="265">
        <v>7</v>
      </c>
      <c r="V7" s="108" t="s">
        <v>87</v>
      </c>
    </row>
    <row r="8" spans="1:22" s="30" customFormat="1" ht="25.5" x14ac:dyDescent="0.2">
      <c r="A8" s="21">
        <v>2</v>
      </c>
      <c r="B8" s="22" t="s">
        <v>53</v>
      </c>
      <c r="C8" s="157"/>
      <c r="D8" s="148"/>
      <c r="E8" s="148"/>
      <c r="F8" s="148"/>
      <c r="G8" s="164"/>
      <c r="H8" s="148"/>
      <c r="I8" s="134"/>
      <c r="J8" s="262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75"/>
    </row>
    <row r="9" spans="1:22" s="103" customFormat="1" ht="18" customHeight="1" x14ac:dyDescent="0.2">
      <c r="A9" s="313">
        <v>3</v>
      </c>
      <c r="B9" s="297" t="s">
        <v>76</v>
      </c>
      <c r="C9" s="235" t="s">
        <v>88</v>
      </c>
      <c r="D9" s="151" t="s">
        <v>89</v>
      </c>
      <c r="E9" s="237">
        <v>0.42</v>
      </c>
      <c r="F9" s="237" t="s">
        <v>90</v>
      </c>
      <c r="G9" s="445" t="s">
        <v>91</v>
      </c>
      <c r="H9" s="162" t="s">
        <v>93</v>
      </c>
      <c r="I9" s="189" t="s">
        <v>19</v>
      </c>
      <c r="J9" s="265">
        <v>6</v>
      </c>
      <c r="K9" s="265">
        <v>6</v>
      </c>
      <c r="L9" s="265">
        <v>6</v>
      </c>
      <c r="M9" s="265">
        <v>6</v>
      </c>
      <c r="N9" s="265">
        <v>6.4</v>
      </c>
      <c r="O9" s="265">
        <v>6</v>
      </c>
      <c r="P9" s="265">
        <v>6</v>
      </c>
      <c r="Q9" s="265">
        <v>6</v>
      </c>
      <c r="R9" s="265">
        <v>6</v>
      </c>
      <c r="S9" s="265">
        <v>6</v>
      </c>
      <c r="T9" s="265">
        <v>6.4</v>
      </c>
      <c r="U9" s="265">
        <v>6</v>
      </c>
      <c r="V9" s="108" t="s">
        <v>87</v>
      </c>
    </row>
    <row r="10" spans="1:22" s="103" customFormat="1" ht="18" customHeight="1" x14ac:dyDescent="0.2">
      <c r="A10" s="314"/>
      <c r="B10" s="298"/>
      <c r="C10" s="235" t="s">
        <v>88</v>
      </c>
      <c r="D10" s="151" t="s">
        <v>89</v>
      </c>
      <c r="E10" s="237">
        <v>0.42</v>
      </c>
      <c r="F10" s="237" t="s">
        <v>90</v>
      </c>
      <c r="G10" s="445"/>
      <c r="H10" s="162" t="s">
        <v>93</v>
      </c>
      <c r="I10" s="246" t="s">
        <v>18</v>
      </c>
      <c r="J10" s="265">
        <v>6</v>
      </c>
      <c r="K10" s="265">
        <v>6</v>
      </c>
      <c r="L10" s="265">
        <v>6</v>
      </c>
      <c r="M10" s="265">
        <v>6</v>
      </c>
      <c r="N10" s="265">
        <v>6.4</v>
      </c>
      <c r="O10" s="265">
        <v>6</v>
      </c>
      <c r="P10" s="265">
        <v>6</v>
      </c>
      <c r="Q10" s="265">
        <v>6</v>
      </c>
      <c r="R10" s="265">
        <v>6</v>
      </c>
      <c r="S10" s="265">
        <v>6</v>
      </c>
      <c r="T10" s="265">
        <v>6.4</v>
      </c>
      <c r="U10" s="265">
        <v>6</v>
      </c>
      <c r="V10" s="108" t="s">
        <v>87</v>
      </c>
    </row>
    <row r="11" spans="1:22" s="30" customFormat="1" ht="35.25" customHeight="1" x14ac:dyDescent="0.2">
      <c r="A11" s="21">
        <v>3</v>
      </c>
      <c r="B11" s="22" t="s">
        <v>54</v>
      </c>
      <c r="C11" s="157"/>
      <c r="D11" s="148"/>
      <c r="E11" s="148"/>
      <c r="F11" s="148"/>
      <c r="G11" s="164"/>
      <c r="H11" s="148"/>
      <c r="I11" s="134"/>
      <c r="J11" s="262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75"/>
    </row>
    <row r="12" spans="1:22" s="2" customFormat="1" ht="21" customHeight="1" x14ac:dyDescent="0.2">
      <c r="A12" s="295">
        <v>3</v>
      </c>
      <c r="B12" s="297" t="s">
        <v>76</v>
      </c>
      <c r="C12" s="235" t="s">
        <v>88</v>
      </c>
      <c r="D12" s="151" t="s">
        <v>89</v>
      </c>
      <c r="E12" s="237">
        <v>0.42</v>
      </c>
      <c r="F12" s="237" t="s">
        <v>90</v>
      </c>
      <c r="G12" s="445" t="s">
        <v>91</v>
      </c>
      <c r="H12" s="162" t="s">
        <v>93</v>
      </c>
      <c r="I12" s="189" t="s">
        <v>19</v>
      </c>
      <c r="J12" s="268">
        <v>8.6999999999999993</v>
      </c>
      <c r="K12" s="268">
        <v>8.6999999999999993</v>
      </c>
      <c r="L12" s="268">
        <v>8.6999999999999993</v>
      </c>
      <c r="M12" s="268">
        <v>8.6999999999999993</v>
      </c>
      <c r="N12" s="268">
        <v>9.25</v>
      </c>
      <c r="O12" s="268">
        <v>8.6999999999999993</v>
      </c>
      <c r="P12" s="268">
        <v>8.6999999999999993</v>
      </c>
      <c r="Q12" s="268">
        <v>8.6999999999999993</v>
      </c>
      <c r="R12" s="268">
        <v>8.6999999999999993</v>
      </c>
      <c r="S12" s="268">
        <v>8.6999999999999993</v>
      </c>
      <c r="T12" s="268">
        <v>9.25</v>
      </c>
      <c r="U12" s="268">
        <v>8.6999999999999993</v>
      </c>
      <c r="V12" s="108" t="s">
        <v>87</v>
      </c>
    </row>
    <row r="13" spans="1:22" s="2" customFormat="1" ht="21" customHeight="1" x14ac:dyDescent="0.2">
      <c r="A13" s="296"/>
      <c r="B13" s="298"/>
      <c r="C13" s="235" t="s">
        <v>88</v>
      </c>
      <c r="D13" s="151" t="s">
        <v>89</v>
      </c>
      <c r="E13" s="237">
        <v>0.42</v>
      </c>
      <c r="F13" s="237" t="s">
        <v>90</v>
      </c>
      <c r="G13" s="445"/>
      <c r="H13" s="162" t="s">
        <v>93</v>
      </c>
      <c r="I13" s="246" t="s">
        <v>18</v>
      </c>
      <c r="J13" s="268">
        <v>8.6999999999999993</v>
      </c>
      <c r="K13" s="268">
        <v>8.6999999999999993</v>
      </c>
      <c r="L13" s="268">
        <v>8.6999999999999993</v>
      </c>
      <c r="M13" s="268">
        <v>8.6999999999999993</v>
      </c>
      <c r="N13" s="268">
        <v>9.25</v>
      </c>
      <c r="O13" s="268">
        <v>8.6999999999999993</v>
      </c>
      <c r="P13" s="268">
        <v>8.6999999999999993</v>
      </c>
      <c r="Q13" s="268">
        <v>8.6999999999999993</v>
      </c>
      <c r="R13" s="268">
        <v>8.6999999999999993</v>
      </c>
      <c r="S13" s="268">
        <v>8.6999999999999993</v>
      </c>
      <c r="T13" s="268">
        <v>9.25</v>
      </c>
      <c r="U13" s="268">
        <v>8.6999999999999993</v>
      </c>
      <c r="V13" s="108" t="s">
        <v>87</v>
      </c>
    </row>
    <row r="14" spans="1:22" s="30" customFormat="1" ht="18" customHeight="1" x14ac:dyDescent="0.2">
      <c r="A14" s="31">
        <v>4</v>
      </c>
      <c r="B14" s="22" t="s">
        <v>55</v>
      </c>
      <c r="C14" s="157"/>
      <c r="D14" s="148"/>
      <c r="E14" s="148"/>
      <c r="F14" s="148"/>
      <c r="G14" s="164"/>
      <c r="H14" s="148"/>
      <c r="I14" s="134"/>
      <c r="J14" s="262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75"/>
    </row>
    <row r="15" spans="1:22" s="107" customFormat="1" ht="18" customHeight="1" x14ac:dyDescent="0.2">
      <c r="A15" s="367">
        <v>3</v>
      </c>
      <c r="B15" s="365" t="s">
        <v>76</v>
      </c>
      <c r="C15" s="241" t="s">
        <v>88</v>
      </c>
      <c r="D15" s="258" t="s">
        <v>89</v>
      </c>
      <c r="E15" s="276">
        <v>0.42</v>
      </c>
      <c r="F15" s="276" t="s">
        <v>90</v>
      </c>
      <c r="G15" s="434" t="s">
        <v>91</v>
      </c>
      <c r="H15" s="254" t="s">
        <v>93</v>
      </c>
      <c r="I15" s="255" t="s">
        <v>19</v>
      </c>
      <c r="J15" s="269">
        <v>52.1</v>
      </c>
      <c r="K15" s="269">
        <v>52.1</v>
      </c>
      <c r="L15" s="269">
        <v>52.1</v>
      </c>
      <c r="M15" s="269">
        <v>52.1</v>
      </c>
      <c r="N15" s="269">
        <v>55.4</v>
      </c>
      <c r="O15" s="269">
        <v>52.1</v>
      </c>
      <c r="P15" s="269">
        <v>52.1</v>
      </c>
      <c r="Q15" s="269">
        <v>52.1</v>
      </c>
      <c r="R15" s="269">
        <v>52.1</v>
      </c>
      <c r="S15" s="269">
        <v>52.1</v>
      </c>
      <c r="T15" s="269">
        <v>55.4</v>
      </c>
      <c r="U15" s="269">
        <v>52.1</v>
      </c>
      <c r="V15" s="256" t="s">
        <v>87</v>
      </c>
    </row>
    <row r="16" spans="1:22" s="107" customFormat="1" ht="18" customHeight="1" x14ac:dyDescent="0.2">
      <c r="A16" s="368"/>
      <c r="B16" s="366"/>
      <c r="C16" s="241" t="s">
        <v>88</v>
      </c>
      <c r="D16" s="258" t="s">
        <v>89</v>
      </c>
      <c r="E16" s="276">
        <v>0.42</v>
      </c>
      <c r="F16" s="276" t="s">
        <v>90</v>
      </c>
      <c r="G16" s="434"/>
      <c r="H16" s="254" t="s">
        <v>93</v>
      </c>
      <c r="I16" s="257" t="s">
        <v>18</v>
      </c>
      <c r="J16" s="269">
        <v>52.1</v>
      </c>
      <c r="K16" s="269">
        <v>52.1</v>
      </c>
      <c r="L16" s="269">
        <v>52.1</v>
      </c>
      <c r="M16" s="269">
        <v>52.1</v>
      </c>
      <c r="N16" s="269">
        <v>55.4</v>
      </c>
      <c r="O16" s="269">
        <v>52.1</v>
      </c>
      <c r="P16" s="269">
        <v>52.1</v>
      </c>
      <c r="Q16" s="269">
        <v>52.1</v>
      </c>
      <c r="R16" s="269">
        <v>52.1</v>
      </c>
      <c r="S16" s="269">
        <v>52.1</v>
      </c>
      <c r="T16" s="269">
        <v>55.4</v>
      </c>
      <c r="U16" s="269">
        <v>52.1</v>
      </c>
      <c r="V16" s="256" t="s">
        <v>87</v>
      </c>
    </row>
    <row r="17" spans="1:22" s="30" customFormat="1" ht="30" customHeight="1" x14ac:dyDescent="0.2">
      <c r="A17" s="21">
        <v>5</v>
      </c>
      <c r="B17" s="22" t="s">
        <v>57</v>
      </c>
      <c r="C17" s="157"/>
      <c r="D17" s="148"/>
      <c r="E17" s="148"/>
      <c r="F17" s="148"/>
      <c r="G17" s="164"/>
      <c r="H17" s="148"/>
      <c r="I17" s="134"/>
      <c r="J17" s="262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75"/>
    </row>
    <row r="18" spans="1:22" s="2" customFormat="1" ht="23.25" customHeight="1" x14ac:dyDescent="0.2">
      <c r="A18" s="295">
        <v>3</v>
      </c>
      <c r="B18" s="297" t="s">
        <v>76</v>
      </c>
      <c r="C18" s="235" t="s">
        <v>88</v>
      </c>
      <c r="D18" s="151" t="s">
        <v>89</v>
      </c>
      <c r="E18" s="237" t="s">
        <v>98</v>
      </c>
      <c r="F18" s="237" t="s">
        <v>98</v>
      </c>
      <c r="G18" s="445" t="s">
        <v>99</v>
      </c>
      <c r="H18" s="162" t="s">
        <v>93</v>
      </c>
      <c r="I18" s="189" t="s">
        <v>19</v>
      </c>
      <c r="J18" s="265">
        <v>28.75</v>
      </c>
      <c r="K18" s="265">
        <v>28.75</v>
      </c>
      <c r="L18" s="265">
        <v>28.75</v>
      </c>
      <c r="M18" s="265">
        <v>28.75</v>
      </c>
      <c r="N18" s="265">
        <v>29.45</v>
      </c>
      <c r="O18" s="265">
        <v>28.75</v>
      </c>
      <c r="P18" s="265">
        <v>28.75</v>
      </c>
      <c r="Q18" s="265">
        <v>28.75</v>
      </c>
      <c r="R18" s="265">
        <v>28.75</v>
      </c>
      <c r="S18" s="265">
        <v>28.75</v>
      </c>
      <c r="T18" s="265">
        <v>29.45</v>
      </c>
      <c r="U18" s="265">
        <v>28.75</v>
      </c>
      <c r="V18" s="108" t="s">
        <v>87</v>
      </c>
    </row>
    <row r="19" spans="1:22" s="2" customFormat="1" ht="23.25" customHeight="1" x14ac:dyDescent="0.2">
      <c r="A19" s="296"/>
      <c r="B19" s="298"/>
      <c r="C19" s="235" t="s">
        <v>88</v>
      </c>
      <c r="D19" s="151" t="s">
        <v>89</v>
      </c>
      <c r="E19" s="237" t="s">
        <v>98</v>
      </c>
      <c r="F19" s="237" t="s">
        <v>98</v>
      </c>
      <c r="G19" s="445"/>
      <c r="H19" s="162" t="s">
        <v>93</v>
      </c>
      <c r="I19" s="246" t="s">
        <v>18</v>
      </c>
      <c r="J19" s="265">
        <v>28.75</v>
      </c>
      <c r="K19" s="265">
        <v>28.75</v>
      </c>
      <c r="L19" s="265">
        <v>28.75</v>
      </c>
      <c r="M19" s="265">
        <v>28.75</v>
      </c>
      <c r="N19" s="265">
        <v>29.45</v>
      </c>
      <c r="O19" s="265">
        <v>28.75</v>
      </c>
      <c r="P19" s="265">
        <v>28.75</v>
      </c>
      <c r="Q19" s="265">
        <v>28.75</v>
      </c>
      <c r="R19" s="265">
        <v>28.75</v>
      </c>
      <c r="S19" s="265">
        <v>28.75</v>
      </c>
      <c r="T19" s="265">
        <v>29.45</v>
      </c>
      <c r="U19" s="265">
        <v>28.75</v>
      </c>
      <c r="V19" s="108" t="s">
        <v>87</v>
      </c>
    </row>
    <row r="20" spans="1:22" s="30" customFormat="1" ht="21" customHeight="1" x14ac:dyDescent="0.2">
      <c r="A20" s="21">
        <v>6</v>
      </c>
      <c r="B20" s="22" t="s">
        <v>58</v>
      </c>
      <c r="C20" s="157"/>
      <c r="D20" s="148"/>
      <c r="E20" s="148"/>
      <c r="F20" s="148"/>
      <c r="G20" s="164"/>
      <c r="H20" s="148"/>
      <c r="I20" s="134"/>
      <c r="J20" s="262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75"/>
    </row>
    <row r="21" spans="1:22" s="107" customFormat="1" ht="15" customHeight="1" x14ac:dyDescent="0.2">
      <c r="A21" s="367">
        <v>3</v>
      </c>
      <c r="B21" s="365" t="s">
        <v>76</v>
      </c>
      <c r="C21" s="241" t="s">
        <v>88</v>
      </c>
      <c r="D21" s="258" t="s">
        <v>89</v>
      </c>
      <c r="E21" s="276">
        <v>0.42</v>
      </c>
      <c r="F21" s="276" t="s">
        <v>101</v>
      </c>
      <c r="G21" s="434" t="s">
        <v>102</v>
      </c>
      <c r="H21" s="254" t="s">
        <v>93</v>
      </c>
      <c r="I21" s="255" t="s">
        <v>19</v>
      </c>
      <c r="J21" s="269">
        <v>35.35</v>
      </c>
      <c r="K21" s="269">
        <v>35.35</v>
      </c>
      <c r="L21" s="269">
        <v>35.35</v>
      </c>
      <c r="M21" s="269">
        <v>35.35</v>
      </c>
      <c r="N21" s="269">
        <v>37.5</v>
      </c>
      <c r="O21" s="269">
        <v>35.35</v>
      </c>
      <c r="P21" s="269">
        <v>35.35</v>
      </c>
      <c r="Q21" s="269">
        <v>35.35</v>
      </c>
      <c r="R21" s="269">
        <v>35.35</v>
      </c>
      <c r="S21" s="269">
        <v>35.35</v>
      </c>
      <c r="T21" s="269">
        <v>37.5</v>
      </c>
      <c r="U21" s="269">
        <v>35.35</v>
      </c>
      <c r="V21" s="256" t="s">
        <v>87</v>
      </c>
    </row>
    <row r="22" spans="1:22" s="107" customFormat="1" ht="15" customHeight="1" x14ac:dyDescent="0.2">
      <c r="A22" s="368"/>
      <c r="B22" s="366"/>
      <c r="C22" s="241" t="s">
        <v>88</v>
      </c>
      <c r="D22" s="258" t="s">
        <v>89</v>
      </c>
      <c r="E22" s="276">
        <v>0.42</v>
      </c>
      <c r="F22" s="276" t="s">
        <v>101</v>
      </c>
      <c r="G22" s="434"/>
      <c r="H22" s="254" t="s">
        <v>93</v>
      </c>
      <c r="I22" s="257" t="s">
        <v>18</v>
      </c>
      <c r="J22" s="269">
        <v>35.35</v>
      </c>
      <c r="K22" s="269">
        <v>35.35</v>
      </c>
      <c r="L22" s="269">
        <v>35.35</v>
      </c>
      <c r="M22" s="269">
        <v>35.35</v>
      </c>
      <c r="N22" s="269">
        <v>37.5</v>
      </c>
      <c r="O22" s="269">
        <v>35.35</v>
      </c>
      <c r="P22" s="269">
        <v>35.35</v>
      </c>
      <c r="Q22" s="269">
        <v>35.35</v>
      </c>
      <c r="R22" s="269">
        <v>35.35</v>
      </c>
      <c r="S22" s="269">
        <v>35.35</v>
      </c>
      <c r="T22" s="269">
        <v>37.5</v>
      </c>
      <c r="U22" s="269">
        <v>35.35</v>
      </c>
      <c r="V22" s="256" t="s">
        <v>87</v>
      </c>
    </row>
    <row r="23" spans="1:22" s="30" customFormat="1" x14ac:dyDescent="0.2">
      <c r="A23" s="21">
        <v>7</v>
      </c>
      <c r="B23" s="22" t="s">
        <v>59</v>
      </c>
      <c r="C23" s="157"/>
      <c r="D23" s="148"/>
      <c r="E23" s="148"/>
      <c r="F23" s="148"/>
      <c r="G23" s="164"/>
      <c r="H23" s="148"/>
      <c r="I23" s="134"/>
      <c r="J23" s="262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75"/>
    </row>
    <row r="24" spans="1:22" s="107" customFormat="1" ht="15" x14ac:dyDescent="0.2">
      <c r="A24" s="367">
        <v>3</v>
      </c>
      <c r="B24" s="365" t="s">
        <v>76</v>
      </c>
      <c r="C24" s="241" t="s">
        <v>88</v>
      </c>
      <c r="D24" s="258" t="s">
        <v>89</v>
      </c>
      <c r="E24" s="276">
        <v>0.42</v>
      </c>
      <c r="F24" s="276" t="s">
        <v>101</v>
      </c>
      <c r="G24" s="434" t="s">
        <v>102</v>
      </c>
      <c r="H24" s="254" t="s">
        <v>93</v>
      </c>
      <c r="I24" s="255" t="s">
        <v>19</v>
      </c>
      <c r="J24" s="269">
        <v>29.55</v>
      </c>
      <c r="K24" s="269">
        <v>29.55</v>
      </c>
      <c r="L24" s="269">
        <v>29.55</v>
      </c>
      <c r="M24" s="269">
        <v>29.55</v>
      </c>
      <c r="N24" s="269">
        <v>31.4</v>
      </c>
      <c r="O24" s="269">
        <v>29.55</v>
      </c>
      <c r="P24" s="269">
        <v>29.55</v>
      </c>
      <c r="Q24" s="269">
        <v>29.55</v>
      </c>
      <c r="R24" s="269">
        <v>29.55</v>
      </c>
      <c r="S24" s="269">
        <v>29.55</v>
      </c>
      <c r="T24" s="269">
        <v>31.4</v>
      </c>
      <c r="U24" s="269">
        <v>29.55</v>
      </c>
      <c r="V24" s="256" t="s">
        <v>87</v>
      </c>
    </row>
    <row r="25" spans="1:22" s="107" customFormat="1" ht="30" x14ac:dyDescent="0.2">
      <c r="A25" s="368"/>
      <c r="B25" s="366"/>
      <c r="C25" s="241" t="s">
        <v>88</v>
      </c>
      <c r="D25" s="258" t="s">
        <v>89</v>
      </c>
      <c r="E25" s="276">
        <v>0.42</v>
      </c>
      <c r="F25" s="276" t="s">
        <v>101</v>
      </c>
      <c r="G25" s="434"/>
      <c r="H25" s="254" t="s">
        <v>93</v>
      </c>
      <c r="I25" s="257" t="s">
        <v>18</v>
      </c>
      <c r="J25" s="269">
        <v>29.55</v>
      </c>
      <c r="K25" s="269">
        <v>29.55</v>
      </c>
      <c r="L25" s="269">
        <v>29.55</v>
      </c>
      <c r="M25" s="269">
        <v>29.55</v>
      </c>
      <c r="N25" s="269">
        <v>31.4</v>
      </c>
      <c r="O25" s="269">
        <v>29.55</v>
      </c>
      <c r="P25" s="269">
        <v>29.55</v>
      </c>
      <c r="Q25" s="269">
        <v>29.55</v>
      </c>
      <c r="R25" s="269">
        <v>29.55</v>
      </c>
      <c r="S25" s="269">
        <v>29.55</v>
      </c>
      <c r="T25" s="269">
        <v>31.4</v>
      </c>
      <c r="U25" s="269">
        <v>29.55</v>
      </c>
      <c r="V25" s="256" t="s">
        <v>87</v>
      </c>
    </row>
    <row r="26" spans="1:22" s="30" customFormat="1" ht="17.25" customHeight="1" x14ac:dyDescent="0.2">
      <c r="A26" s="21">
        <v>8</v>
      </c>
      <c r="B26" s="22" t="s">
        <v>60</v>
      </c>
      <c r="C26" s="157"/>
      <c r="D26" s="148"/>
      <c r="E26" s="148"/>
      <c r="F26" s="148"/>
      <c r="G26" s="164"/>
      <c r="H26" s="148"/>
      <c r="I26" s="134"/>
      <c r="J26" s="262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75"/>
    </row>
    <row r="27" spans="1:22" s="107" customFormat="1" ht="17.25" customHeight="1" x14ac:dyDescent="0.2">
      <c r="A27" s="367">
        <v>3</v>
      </c>
      <c r="B27" s="365" t="s">
        <v>76</v>
      </c>
      <c r="C27" s="241" t="s">
        <v>88</v>
      </c>
      <c r="D27" s="258" t="s">
        <v>89</v>
      </c>
      <c r="E27" s="276">
        <v>0.42</v>
      </c>
      <c r="F27" s="276" t="s">
        <v>101</v>
      </c>
      <c r="G27" s="434" t="s">
        <v>102</v>
      </c>
      <c r="H27" s="254" t="s">
        <v>93</v>
      </c>
      <c r="I27" s="255" t="s">
        <v>19</v>
      </c>
      <c r="J27" s="269">
        <v>23.55</v>
      </c>
      <c r="K27" s="269">
        <v>23.55</v>
      </c>
      <c r="L27" s="269">
        <v>23.55</v>
      </c>
      <c r="M27" s="269">
        <v>23.55</v>
      </c>
      <c r="N27" s="269">
        <v>25.05</v>
      </c>
      <c r="O27" s="269">
        <v>23.55</v>
      </c>
      <c r="P27" s="269">
        <v>23.55</v>
      </c>
      <c r="Q27" s="269">
        <v>23.55</v>
      </c>
      <c r="R27" s="269">
        <v>23.55</v>
      </c>
      <c r="S27" s="269">
        <v>23.55</v>
      </c>
      <c r="T27" s="269">
        <v>25.05</v>
      </c>
      <c r="U27" s="269">
        <v>23.55</v>
      </c>
      <c r="V27" s="256" t="s">
        <v>87</v>
      </c>
    </row>
    <row r="28" spans="1:22" s="107" customFormat="1" ht="17.25" customHeight="1" x14ac:dyDescent="0.2">
      <c r="A28" s="368"/>
      <c r="B28" s="366"/>
      <c r="C28" s="241" t="s">
        <v>88</v>
      </c>
      <c r="D28" s="258" t="s">
        <v>89</v>
      </c>
      <c r="E28" s="276">
        <v>0.42</v>
      </c>
      <c r="F28" s="276" t="s">
        <v>101</v>
      </c>
      <c r="G28" s="434"/>
      <c r="H28" s="254" t="s">
        <v>93</v>
      </c>
      <c r="I28" s="257" t="s">
        <v>18</v>
      </c>
      <c r="J28" s="269">
        <v>23.55</v>
      </c>
      <c r="K28" s="269">
        <v>23.55</v>
      </c>
      <c r="L28" s="269">
        <v>23.55</v>
      </c>
      <c r="M28" s="269">
        <v>23.55</v>
      </c>
      <c r="N28" s="269">
        <v>25.05</v>
      </c>
      <c r="O28" s="269">
        <v>23.55</v>
      </c>
      <c r="P28" s="269">
        <v>23.55</v>
      </c>
      <c r="Q28" s="269">
        <v>23.55</v>
      </c>
      <c r="R28" s="269">
        <v>23.55</v>
      </c>
      <c r="S28" s="269">
        <v>23.55</v>
      </c>
      <c r="T28" s="269">
        <v>25.05</v>
      </c>
      <c r="U28" s="269">
        <v>23.55</v>
      </c>
      <c r="V28" s="256" t="s">
        <v>87</v>
      </c>
    </row>
    <row r="29" spans="1:22" s="30" customFormat="1" ht="15.75" customHeight="1" x14ac:dyDescent="0.2">
      <c r="A29" s="21">
        <v>9</v>
      </c>
      <c r="B29" s="22" t="s">
        <v>61</v>
      </c>
      <c r="C29" s="157"/>
      <c r="D29" s="148"/>
      <c r="E29" s="148"/>
      <c r="F29" s="148"/>
      <c r="G29" s="164"/>
      <c r="H29" s="148"/>
      <c r="I29" s="134"/>
      <c r="J29" s="262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75"/>
    </row>
    <row r="30" spans="1:22" s="107" customFormat="1" ht="15.75" customHeight="1" x14ac:dyDescent="0.2">
      <c r="A30" s="367">
        <v>3</v>
      </c>
      <c r="B30" s="365" t="s">
        <v>76</v>
      </c>
      <c r="C30" s="241" t="s">
        <v>88</v>
      </c>
      <c r="D30" s="258" t="s">
        <v>89</v>
      </c>
      <c r="E30" s="276">
        <v>0.42</v>
      </c>
      <c r="F30" s="276" t="s">
        <v>101</v>
      </c>
      <c r="G30" s="434" t="s">
        <v>102</v>
      </c>
      <c r="H30" s="254" t="s">
        <v>93</v>
      </c>
      <c r="I30" s="255" t="s">
        <v>19</v>
      </c>
      <c r="J30" s="269">
        <v>19.899999999999999</v>
      </c>
      <c r="K30" s="269">
        <v>19.899999999999999</v>
      </c>
      <c r="L30" s="269">
        <v>19.899999999999999</v>
      </c>
      <c r="M30" s="269">
        <v>19.899999999999999</v>
      </c>
      <c r="N30" s="269">
        <v>21.1</v>
      </c>
      <c r="O30" s="269">
        <v>19.899999999999999</v>
      </c>
      <c r="P30" s="269">
        <v>19.899999999999999</v>
      </c>
      <c r="Q30" s="269">
        <v>19.899999999999999</v>
      </c>
      <c r="R30" s="269">
        <v>19.899999999999999</v>
      </c>
      <c r="S30" s="269">
        <v>19.899999999999999</v>
      </c>
      <c r="T30" s="269">
        <v>21.1</v>
      </c>
      <c r="U30" s="269">
        <v>19.899999999999999</v>
      </c>
      <c r="V30" s="256" t="s">
        <v>87</v>
      </c>
    </row>
    <row r="31" spans="1:22" s="107" customFormat="1" ht="15.75" customHeight="1" x14ac:dyDescent="0.2">
      <c r="A31" s="368"/>
      <c r="B31" s="366"/>
      <c r="C31" s="241" t="s">
        <v>88</v>
      </c>
      <c r="D31" s="258" t="s">
        <v>89</v>
      </c>
      <c r="E31" s="276">
        <v>0.42</v>
      </c>
      <c r="F31" s="276" t="s">
        <v>101</v>
      </c>
      <c r="G31" s="434"/>
      <c r="H31" s="254" t="s">
        <v>93</v>
      </c>
      <c r="I31" s="257" t="s">
        <v>18</v>
      </c>
      <c r="J31" s="269">
        <v>19.899999999999999</v>
      </c>
      <c r="K31" s="269">
        <v>19.899999999999999</v>
      </c>
      <c r="L31" s="269">
        <v>19.899999999999999</v>
      </c>
      <c r="M31" s="269">
        <v>19.899999999999999</v>
      </c>
      <c r="N31" s="269">
        <v>21.1</v>
      </c>
      <c r="O31" s="269">
        <v>19.899999999999999</v>
      </c>
      <c r="P31" s="269">
        <v>19.899999999999999</v>
      </c>
      <c r="Q31" s="269">
        <v>19.899999999999999</v>
      </c>
      <c r="R31" s="269">
        <v>19.899999999999999</v>
      </c>
      <c r="S31" s="269">
        <v>19.899999999999999</v>
      </c>
      <c r="T31" s="269">
        <v>21.1</v>
      </c>
      <c r="U31" s="269">
        <v>19.899999999999999</v>
      </c>
      <c r="V31" s="256" t="s">
        <v>87</v>
      </c>
    </row>
    <row r="32" spans="1:22" s="30" customFormat="1" ht="17.25" customHeight="1" x14ac:dyDescent="0.2">
      <c r="A32" s="21">
        <v>10</v>
      </c>
      <c r="B32" s="22" t="s">
        <v>62</v>
      </c>
      <c r="C32" s="157"/>
      <c r="D32" s="148"/>
      <c r="E32" s="148"/>
      <c r="F32" s="148"/>
      <c r="G32" s="164"/>
      <c r="H32" s="148"/>
      <c r="I32" s="134"/>
      <c r="J32" s="262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75"/>
    </row>
    <row r="33" spans="1:22" s="107" customFormat="1" ht="17.25" customHeight="1" x14ac:dyDescent="0.2">
      <c r="A33" s="367">
        <v>3</v>
      </c>
      <c r="B33" s="365" t="s">
        <v>76</v>
      </c>
      <c r="C33" s="241" t="s">
        <v>88</v>
      </c>
      <c r="D33" s="258" t="s">
        <v>89</v>
      </c>
      <c r="E33" s="276">
        <v>0.42</v>
      </c>
      <c r="F33" s="276" t="s">
        <v>101</v>
      </c>
      <c r="G33" s="434" t="s">
        <v>102</v>
      </c>
      <c r="H33" s="254" t="s">
        <v>93</v>
      </c>
      <c r="I33" s="255" t="s">
        <v>19</v>
      </c>
      <c r="J33" s="269">
        <v>23.3</v>
      </c>
      <c r="K33" s="269">
        <v>23.3</v>
      </c>
      <c r="L33" s="269">
        <v>23.3</v>
      </c>
      <c r="M33" s="269">
        <v>23.3</v>
      </c>
      <c r="N33" s="269">
        <v>24.5</v>
      </c>
      <c r="O33" s="269">
        <v>23.3</v>
      </c>
      <c r="P33" s="269">
        <v>23.3</v>
      </c>
      <c r="Q33" s="269">
        <v>23.3</v>
      </c>
      <c r="R33" s="269">
        <v>23.3</v>
      </c>
      <c r="S33" s="269">
        <v>23.3</v>
      </c>
      <c r="T33" s="269">
        <v>24.5</v>
      </c>
      <c r="U33" s="269">
        <v>23.3</v>
      </c>
      <c r="V33" s="256" t="s">
        <v>87</v>
      </c>
    </row>
    <row r="34" spans="1:22" s="107" customFormat="1" ht="17.25" customHeight="1" x14ac:dyDescent="0.2">
      <c r="A34" s="368"/>
      <c r="B34" s="366"/>
      <c r="C34" s="241" t="s">
        <v>88</v>
      </c>
      <c r="D34" s="258" t="s">
        <v>89</v>
      </c>
      <c r="E34" s="276">
        <v>0.42</v>
      </c>
      <c r="F34" s="276" t="s">
        <v>101</v>
      </c>
      <c r="G34" s="434"/>
      <c r="H34" s="254" t="s">
        <v>93</v>
      </c>
      <c r="I34" s="257" t="s">
        <v>18</v>
      </c>
      <c r="J34" s="269">
        <v>23.3</v>
      </c>
      <c r="K34" s="269">
        <v>23.3</v>
      </c>
      <c r="L34" s="269">
        <v>23.3</v>
      </c>
      <c r="M34" s="269">
        <v>23.3</v>
      </c>
      <c r="N34" s="269">
        <v>24.5</v>
      </c>
      <c r="O34" s="269">
        <v>23.3</v>
      </c>
      <c r="P34" s="269">
        <v>23.3</v>
      </c>
      <c r="Q34" s="269">
        <v>23.3</v>
      </c>
      <c r="R34" s="269">
        <v>23.3</v>
      </c>
      <c r="S34" s="269">
        <v>23.3</v>
      </c>
      <c r="T34" s="269">
        <v>24.5</v>
      </c>
      <c r="U34" s="269">
        <v>23.3</v>
      </c>
      <c r="V34" s="256" t="s">
        <v>87</v>
      </c>
    </row>
    <row r="35" spans="1:22" s="30" customFormat="1" ht="17.25" customHeight="1" x14ac:dyDescent="0.2">
      <c r="A35" s="21">
        <v>11</v>
      </c>
      <c r="B35" s="22" t="s">
        <v>63</v>
      </c>
      <c r="C35" s="157"/>
      <c r="D35" s="148"/>
      <c r="E35" s="148"/>
      <c r="F35" s="148"/>
      <c r="G35" s="164"/>
      <c r="H35" s="148"/>
      <c r="I35" s="134"/>
      <c r="J35" s="262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75"/>
    </row>
    <row r="36" spans="1:22" s="107" customFormat="1" ht="17.25" customHeight="1" x14ac:dyDescent="0.2">
      <c r="A36" s="367">
        <v>3</v>
      </c>
      <c r="B36" s="365" t="s">
        <v>76</v>
      </c>
      <c r="C36" s="241" t="s">
        <v>88</v>
      </c>
      <c r="D36" s="258" t="s">
        <v>89</v>
      </c>
      <c r="E36" s="276">
        <v>0.42</v>
      </c>
      <c r="F36" s="276" t="s">
        <v>101</v>
      </c>
      <c r="G36" s="434" t="s">
        <v>102</v>
      </c>
      <c r="H36" s="254" t="s">
        <v>93</v>
      </c>
      <c r="I36" s="255" t="s">
        <v>19</v>
      </c>
      <c r="J36" s="269">
        <v>34.950000000000003</v>
      </c>
      <c r="K36" s="269">
        <v>34.950000000000003</v>
      </c>
      <c r="L36" s="269">
        <v>34.950000000000003</v>
      </c>
      <c r="M36" s="269">
        <v>34.950000000000003</v>
      </c>
      <c r="N36" s="269">
        <v>36.799999999999997</v>
      </c>
      <c r="O36" s="269">
        <v>34.950000000000003</v>
      </c>
      <c r="P36" s="269">
        <v>34.950000000000003</v>
      </c>
      <c r="Q36" s="269">
        <v>34.950000000000003</v>
      </c>
      <c r="R36" s="269">
        <v>34.950000000000003</v>
      </c>
      <c r="S36" s="269">
        <v>34.950000000000003</v>
      </c>
      <c r="T36" s="269">
        <v>36.799999999999997</v>
      </c>
      <c r="U36" s="269">
        <v>34.950000000000003</v>
      </c>
      <c r="V36" s="256" t="s">
        <v>87</v>
      </c>
    </row>
    <row r="37" spans="1:22" s="107" customFormat="1" ht="17.25" customHeight="1" x14ac:dyDescent="0.2">
      <c r="A37" s="368"/>
      <c r="B37" s="366"/>
      <c r="C37" s="241" t="s">
        <v>88</v>
      </c>
      <c r="D37" s="258" t="s">
        <v>89</v>
      </c>
      <c r="E37" s="276">
        <v>0.42</v>
      </c>
      <c r="F37" s="276" t="s">
        <v>101</v>
      </c>
      <c r="G37" s="434"/>
      <c r="H37" s="254" t="s">
        <v>93</v>
      </c>
      <c r="I37" s="257" t="s">
        <v>18</v>
      </c>
      <c r="J37" s="269">
        <v>34.950000000000003</v>
      </c>
      <c r="K37" s="269">
        <v>34.950000000000003</v>
      </c>
      <c r="L37" s="269">
        <v>34.950000000000003</v>
      </c>
      <c r="M37" s="269">
        <v>34.950000000000003</v>
      </c>
      <c r="N37" s="269">
        <v>36.799999999999997</v>
      </c>
      <c r="O37" s="269">
        <v>34.950000000000003</v>
      </c>
      <c r="P37" s="269">
        <v>34.950000000000003</v>
      </c>
      <c r="Q37" s="269">
        <v>34.950000000000003</v>
      </c>
      <c r="R37" s="269">
        <v>34.950000000000003</v>
      </c>
      <c r="S37" s="269">
        <v>34.950000000000003</v>
      </c>
      <c r="T37" s="269">
        <v>36.799999999999997</v>
      </c>
      <c r="U37" s="269">
        <v>34.950000000000003</v>
      </c>
      <c r="V37" s="256" t="s">
        <v>87</v>
      </c>
    </row>
    <row r="38" spans="1:22" s="30" customFormat="1" ht="24" customHeight="1" x14ac:dyDescent="0.2">
      <c r="A38" s="21">
        <v>12</v>
      </c>
      <c r="B38" s="22" t="s">
        <v>64</v>
      </c>
      <c r="C38" s="157"/>
      <c r="D38" s="148"/>
      <c r="E38" s="148"/>
      <c r="F38" s="148"/>
      <c r="G38" s="164"/>
      <c r="H38" s="148"/>
      <c r="I38" s="134"/>
      <c r="J38" s="262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75"/>
    </row>
    <row r="39" spans="1:22" s="107" customFormat="1" ht="16.5" customHeight="1" x14ac:dyDescent="0.2">
      <c r="A39" s="367">
        <v>3</v>
      </c>
      <c r="B39" s="365" t="s">
        <v>76</v>
      </c>
      <c r="C39" s="241" t="s">
        <v>88</v>
      </c>
      <c r="D39" s="258" t="s">
        <v>89</v>
      </c>
      <c r="E39" s="276">
        <v>0.42</v>
      </c>
      <c r="F39" s="276" t="s">
        <v>101</v>
      </c>
      <c r="G39" s="434" t="s">
        <v>102</v>
      </c>
      <c r="H39" s="254" t="s">
        <v>93</v>
      </c>
      <c r="I39" s="255" t="s">
        <v>19</v>
      </c>
      <c r="J39" s="269">
        <v>34.950000000000003</v>
      </c>
      <c r="K39" s="269">
        <v>34.950000000000003</v>
      </c>
      <c r="L39" s="269">
        <v>34.950000000000003</v>
      </c>
      <c r="M39" s="269">
        <v>34.950000000000003</v>
      </c>
      <c r="N39" s="269">
        <v>36.799999999999997</v>
      </c>
      <c r="O39" s="269">
        <v>34.950000000000003</v>
      </c>
      <c r="P39" s="269">
        <v>34.950000000000003</v>
      </c>
      <c r="Q39" s="269">
        <v>34.950000000000003</v>
      </c>
      <c r="R39" s="269">
        <v>34.950000000000003</v>
      </c>
      <c r="S39" s="269">
        <v>34.950000000000003</v>
      </c>
      <c r="T39" s="269">
        <v>36.799999999999997</v>
      </c>
      <c r="U39" s="269">
        <v>34.950000000000003</v>
      </c>
      <c r="V39" s="256" t="s">
        <v>87</v>
      </c>
    </row>
    <row r="40" spans="1:22" s="107" customFormat="1" ht="16.5" customHeight="1" x14ac:dyDescent="0.2">
      <c r="A40" s="368"/>
      <c r="B40" s="366"/>
      <c r="C40" s="241" t="s">
        <v>88</v>
      </c>
      <c r="D40" s="258" t="s">
        <v>89</v>
      </c>
      <c r="E40" s="276">
        <v>0.42</v>
      </c>
      <c r="F40" s="276" t="s">
        <v>101</v>
      </c>
      <c r="G40" s="434"/>
      <c r="H40" s="254" t="s">
        <v>93</v>
      </c>
      <c r="I40" s="257" t="s">
        <v>18</v>
      </c>
      <c r="J40" s="269">
        <v>34.950000000000003</v>
      </c>
      <c r="K40" s="269">
        <v>34.950000000000003</v>
      </c>
      <c r="L40" s="269">
        <v>34.950000000000003</v>
      </c>
      <c r="M40" s="269">
        <v>34.950000000000003</v>
      </c>
      <c r="N40" s="269">
        <v>36.799999999999997</v>
      </c>
      <c r="O40" s="269">
        <v>34.950000000000003</v>
      </c>
      <c r="P40" s="269">
        <v>34.950000000000003</v>
      </c>
      <c r="Q40" s="269">
        <v>34.950000000000003</v>
      </c>
      <c r="R40" s="269">
        <v>34.950000000000003</v>
      </c>
      <c r="S40" s="269">
        <v>34.950000000000003</v>
      </c>
      <c r="T40" s="269">
        <v>36.799999999999997</v>
      </c>
      <c r="U40" s="269">
        <v>34.950000000000003</v>
      </c>
      <c r="V40" s="256" t="s">
        <v>87</v>
      </c>
    </row>
    <row r="41" spans="1:22" s="30" customFormat="1" ht="27.75" customHeight="1" x14ac:dyDescent="0.2">
      <c r="A41" s="21">
        <v>13</v>
      </c>
      <c r="B41" s="22" t="s">
        <v>65</v>
      </c>
      <c r="C41" s="157"/>
      <c r="D41" s="148"/>
      <c r="E41" s="148"/>
      <c r="F41" s="148"/>
      <c r="G41" s="164"/>
      <c r="H41" s="148"/>
      <c r="I41" s="134"/>
      <c r="J41" s="262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75"/>
    </row>
    <row r="42" spans="1:22" s="107" customFormat="1" ht="17.25" customHeight="1" x14ac:dyDescent="0.2">
      <c r="A42" s="367">
        <v>3</v>
      </c>
      <c r="B42" s="365" t="s">
        <v>76</v>
      </c>
      <c r="C42" s="241" t="s">
        <v>88</v>
      </c>
      <c r="D42" s="258" t="s">
        <v>89</v>
      </c>
      <c r="E42" s="276">
        <v>0.42</v>
      </c>
      <c r="F42" s="276" t="s">
        <v>101</v>
      </c>
      <c r="G42" s="434" t="s">
        <v>102</v>
      </c>
      <c r="H42" s="254" t="s">
        <v>93</v>
      </c>
      <c r="I42" s="255" t="s">
        <v>19</v>
      </c>
      <c r="J42" s="269">
        <v>34.950000000000003</v>
      </c>
      <c r="K42" s="269">
        <v>34.950000000000003</v>
      </c>
      <c r="L42" s="269">
        <v>34.950000000000003</v>
      </c>
      <c r="M42" s="269">
        <v>34.950000000000003</v>
      </c>
      <c r="N42" s="269">
        <v>36.799999999999997</v>
      </c>
      <c r="O42" s="269">
        <v>34.950000000000003</v>
      </c>
      <c r="P42" s="269">
        <v>34.950000000000003</v>
      </c>
      <c r="Q42" s="269">
        <v>34.950000000000003</v>
      </c>
      <c r="R42" s="269">
        <v>34.950000000000003</v>
      </c>
      <c r="S42" s="269">
        <v>34.950000000000003</v>
      </c>
      <c r="T42" s="269">
        <v>36.799999999999997</v>
      </c>
      <c r="U42" s="269">
        <v>34.950000000000003</v>
      </c>
      <c r="V42" s="256" t="s">
        <v>87</v>
      </c>
    </row>
    <row r="43" spans="1:22" s="107" customFormat="1" ht="17.25" customHeight="1" x14ac:dyDescent="0.2">
      <c r="A43" s="368"/>
      <c r="B43" s="366"/>
      <c r="C43" s="241" t="s">
        <v>88</v>
      </c>
      <c r="D43" s="258" t="s">
        <v>89</v>
      </c>
      <c r="E43" s="276">
        <v>0.42</v>
      </c>
      <c r="F43" s="276" t="s">
        <v>101</v>
      </c>
      <c r="G43" s="434"/>
      <c r="H43" s="254" t="s">
        <v>93</v>
      </c>
      <c r="I43" s="257" t="s">
        <v>18</v>
      </c>
      <c r="J43" s="269">
        <v>34.950000000000003</v>
      </c>
      <c r="K43" s="269">
        <v>34.950000000000003</v>
      </c>
      <c r="L43" s="269">
        <v>34.950000000000003</v>
      </c>
      <c r="M43" s="269">
        <v>34.950000000000003</v>
      </c>
      <c r="N43" s="269">
        <v>36.799999999999997</v>
      </c>
      <c r="O43" s="269">
        <v>34.950000000000003</v>
      </c>
      <c r="P43" s="269">
        <v>34.950000000000003</v>
      </c>
      <c r="Q43" s="269">
        <v>34.950000000000003</v>
      </c>
      <c r="R43" s="269">
        <v>34.950000000000003</v>
      </c>
      <c r="S43" s="269">
        <v>34.950000000000003</v>
      </c>
      <c r="T43" s="269">
        <v>36.799999999999997</v>
      </c>
      <c r="U43" s="269">
        <v>34.950000000000003</v>
      </c>
      <c r="V43" s="256" t="s">
        <v>87</v>
      </c>
    </row>
    <row r="44" spans="1:22" s="30" customFormat="1" ht="25.5" customHeight="1" x14ac:dyDescent="0.2">
      <c r="A44" s="21">
        <v>14</v>
      </c>
      <c r="B44" s="22" t="s">
        <v>66</v>
      </c>
      <c r="C44" s="157"/>
      <c r="D44" s="148"/>
      <c r="E44" s="148"/>
      <c r="F44" s="148"/>
      <c r="G44" s="164"/>
      <c r="H44" s="148"/>
      <c r="I44" s="134"/>
      <c r="J44" s="262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75"/>
    </row>
    <row r="45" spans="1:22" s="107" customFormat="1" ht="19.5" customHeight="1" x14ac:dyDescent="0.2">
      <c r="A45" s="367">
        <v>3</v>
      </c>
      <c r="B45" s="365" t="s">
        <v>76</v>
      </c>
      <c r="C45" s="241" t="s">
        <v>88</v>
      </c>
      <c r="D45" s="258" t="s">
        <v>89</v>
      </c>
      <c r="E45" s="276">
        <v>0.42</v>
      </c>
      <c r="F45" s="276" t="s">
        <v>90</v>
      </c>
      <c r="G45" s="434" t="s">
        <v>91</v>
      </c>
      <c r="H45" s="254" t="s">
        <v>93</v>
      </c>
      <c r="I45" s="255" t="s">
        <v>19</v>
      </c>
      <c r="J45" s="269">
        <v>10.6</v>
      </c>
      <c r="K45" s="269">
        <v>10.6</v>
      </c>
      <c r="L45" s="269">
        <v>10.6</v>
      </c>
      <c r="M45" s="269">
        <v>10.6</v>
      </c>
      <c r="N45" s="269">
        <v>11.3</v>
      </c>
      <c r="O45" s="269">
        <v>10.6</v>
      </c>
      <c r="P45" s="269">
        <v>10.6</v>
      </c>
      <c r="Q45" s="269">
        <v>10.6</v>
      </c>
      <c r="R45" s="269">
        <v>10.6</v>
      </c>
      <c r="S45" s="269">
        <v>10.6</v>
      </c>
      <c r="T45" s="269">
        <v>11.3</v>
      </c>
      <c r="U45" s="269">
        <v>10.6</v>
      </c>
      <c r="V45" s="256" t="s">
        <v>87</v>
      </c>
    </row>
    <row r="46" spans="1:22" s="107" customFormat="1" ht="19.5" customHeight="1" x14ac:dyDescent="0.2">
      <c r="A46" s="368"/>
      <c r="B46" s="366"/>
      <c r="C46" s="241" t="s">
        <v>88</v>
      </c>
      <c r="D46" s="258" t="s">
        <v>89</v>
      </c>
      <c r="E46" s="276">
        <v>0.42</v>
      </c>
      <c r="F46" s="276" t="s">
        <v>90</v>
      </c>
      <c r="G46" s="434"/>
      <c r="H46" s="254" t="s">
        <v>93</v>
      </c>
      <c r="I46" s="257" t="s">
        <v>18</v>
      </c>
      <c r="J46" s="269">
        <v>10.6</v>
      </c>
      <c r="K46" s="269">
        <v>10.6</v>
      </c>
      <c r="L46" s="269">
        <v>10.6</v>
      </c>
      <c r="M46" s="269">
        <v>10.6</v>
      </c>
      <c r="N46" s="269">
        <v>11.3</v>
      </c>
      <c r="O46" s="269">
        <v>10.6</v>
      </c>
      <c r="P46" s="269">
        <v>10.6</v>
      </c>
      <c r="Q46" s="269">
        <v>10.6</v>
      </c>
      <c r="R46" s="269">
        <v>10.6</v>
      </c>
      <c r="S46" s="269">
        <v>10.6</v>
      </c>
      <c r="T46" s="269">
        <v>11.3</v>
      </c>
      <c r="U46" s="269">
        <v>10.6</v>
      </c>
      <c r="V46" s="256" t="s">
        <v>87</v>
      </c>
    </row>
    <row r="47" spans="1:22" s="30" customFormat="1" ht="19.5" customHeight="1" x14ac:dyDescent="0.2">
      <c r="A47" s="21">
        <v>15</v>
      </c>
      <c r="B47" s="22" t="s">
        <v>67</v>
      </c>
      <c r="C47" s="157"/>
      <c r="D47" s="148"/>
      <c r="E47" s="148"/>
      <c r="F47" s="148"/>
      <c r="G47" s="164"/>
      <c r="H47" s="148"/>
      <c r="I47" s="134"/>
      <c r="J47" s="262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75"/>
    </row>
    <row r="48" spans="1:22" s="107" customFormat="1" ht="19.5" customHeight="1" x14ac:dyDescent="0.2">
      <c r="A48" s="367">
        <v>3</v>
      </c>
      <c r="B48" s="365" t="s">
        <v>76</v>
      </c>
      <c r="C48" s="241" t="s">
        <v>88</v>
      </c>
      <c r="D48" s="258" t="s">
        <v>89</v>
      </c>
      <c r="E48" s="276" t="s">
        <v>98</v>
      </c>
      <c r="F48" s="276" t="s">
        <v>98</v>
      </c>
      <c r="G48" s="434" t="s">
        <v>99</v>
      </c>
      <c r="H48" s="254" t="s">
        <v>93</v>
      </c>
      <c r="I48" s="255" t="s">
        <v>19</v>
      </c>
      <c r="J48" s="269">
        <v>28.75</v>
      </c>
      <c r="K48" s="269">
        <v>28.75</v>
      </c>
      <c r="L48" s="269">
        <v>28.75</v>
      </c>
      <c r="M48" s="269">
        <v>28.75</v>
      </c>
      <c r="N48" s="269">
        <v>29.45</v>
      </c>
      <c r="O48" s="269">
        <v>28.75</v>
      </c>
      <c r="P48" s="269">
        <v>28.75</v>
      </c>
      <c r="Q48" s="269">
        <v>28.75</v>
      </c>
      <c r="R48" s="269">
        <v>28.75</v>
      </c>
      <c r="S48" s="269">
        <v>28.75</v>
      </c>
      <c r="T48" s="269">
        <v>29.45</v>
      </c>
      <c r="U48" s="269">
        <v>28.75</v>
      </c>
      <c r="V48" s="256" t="s">
        <v>87</v>
      </c>
    </row>
    <row r="49" spans="1:22" s="107" customFormat="1" ht="19.5" customHeight="1" x14ac:dyDescent="0.2">
      <c r="A49" s="368"/>
      <c r="B49" s="366"/>
      <c r="C49" s="241" t="s">
        <v>88</v>
      </c>
      <c r="D49" s="258" t="s">
        <v>89</v>
      </c>
      <c r="E49" s="276" t="s">
        <v>98</v>
      </c>
      <c r="F49" s="276" t="s">
        <v>98</v>
      </c>
      <c r="G49" s="434"/>
      <c r="H49" s="254" t="s">
        <v>93</v>
      </c>
      <c r="I49" s="257" t="s">
        <v>18</v>
      </c>
      <c r="J49" s="269">
        <v>28.75</v>
      </c>
      <c r="K49" s="269">
        <v>28.75</v>
      </c>
      <c r="L49" s="269">
        <v>28.75</v>
      </c>
      <c r="M49" s="269">
        <v>28.75</v>
      </c>
      <c r="N49" s="269">
        <v>29.45</v>
      </c>
      <c r="O49" s="269">
        <v>28.75</v>
      </c>
      <c r="P49" s="269">
        <v>28.75</v>
      </c>
      <c r="Q49" s="269">
        <v>28.75</v>
      </c>
      <c r="R49" s="269">
        <v>28.75</v>
      </c>
      <c r="S49" s="269">
        <v>28.75</v>
      </c>
      <c r="T49" s="269">
        <v>29.45</v>
      </c>
      <c r="U49" s="269">
        <v>28.75</v>
      </c>
      <c r="V49" s="256" t="s">
        <v>87</v>
      </c>
    </row>
    <row r="50" spans="1:22" s="30" customFormat="1" ht="16.5" customHeight="1" x14ac:dyDescent="0.2">
      <c r="A50" s="33">
        <v>16</v>
      </c>
      <c r="B50" s="22" t="s">
        <v>68</v>
      </c>
      <c r="C50" s="157"/>
      <c r="D50" s="148"/>
      <c r="E50" s="148"/>
      <c r="F50" s="148"/>
      <c r="G50" s="164"/>
      <c r="H50" s="148"/>
      <c r="I50" s="134"/>
      <c r="J50" s="262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75"/>
    </row>
    <row r="51" spans="1:22" s="107" customFormat="1" ht="16.5" customHeight="1" x14ac:dyDescent="0.2">
      <c r="A51" s="367">
        <v>3</v>
      </c>
      <c r="B51" s="365" t="s">
        <v>76</v>
      </c>
      <c r="C51" s="241" t="s">
        <v>88</v>
      </c>
      <c r="D51" s="258" t="s">
        <v>89</v>
      </c>
      <c r="E51" s="276">
        <v>0.42</v>
      </c>
      <c r="F51" s="276" t="s">
        <v>101</v>
      </c>
      <c r="G51" s="434" t="s">
        <v>104</v>
      </c>
      <c r="H51" s="254" t="s">
        <v>93</v>
      </c>
      <c r="I51" s="255" t="s">
        <v>19</v>
      </c>
      <c r="J51" s="269">
        <v>65.2</v>
      </c>
      <c r="K51" s="269">
        <v>65.2</v>
      </c>
      <c r="L51" s="269">
        <v>65.2</v>
      </c>
      <c r="M51" s="269">
        <v>65.2</v>
      </c>
      <c r="N51" s="269">
        <v>69.3</v>
      </c>
      <c r="O51" s="269">
        <v>65.2</v>
      </c>
      <c r="P51" s="269">
        <v>65.2</v>
      </c>
      <c r="Q51" s="269">
        <v>65.2</v>
      </c>
      <c r="R51" s="269">
        <v>65.2</v>
      </c>
      <c r="S51" s="269">
        <v>65.2</v>
      </c>
      <c r="T51" s="269">
        <v>69.3</v>
      </c>
      <c r="U51" s="269">
        <v>65.2</v>
      </c>
      <c r="V51" s="256" t="s">
        <v>87</v>
      </c>
    </row>
    <row r="52" spans="1:22" s="107" customFormat="1" ht="16.5" customHeight="1" x14ac:dyDescent="0.2">
      <c r="A52" s="368"/>
      <c r="B52" s="366"/>
      <c r="C52" s="241" t="s">
        <v>88</v>
      </c>
      <c r="D52" s="258" t="s">
        <v>89</v>
      </c>
      <c r="E52" s="276">
        <v>0.42</v>
      </c>
      <c r="F52" s="276" t="s">
        <v>101</v>
      </c>
      <c r="G52" s="434"/>
      <c r="H52" s="254" t="s">
        <v>93</v>
      </c>
      <c r="I52" s="257" t="s">
        <v>18</v>
      </c>
      <c r="J52" s="269">
        <v>65.2</v>
      </c>
      <c r="K52" s="269">
        <v>65.2</v>
      </c>
      <c r="L52" s="269">
        <v>65.2</v>
      </c>
      <c r="M52" s="269">
        <v>65.2</v>
      </c>
      <c r="N52" s="269">
        <v>69.3</v>
      </c>
      <c r="O52" s="269">
        <v>65.2</v>
      </c>
      <c r="P52" s="269">
        <v>65.2</v>
      </c>
      <c r="Q52" s="269">
        <v>65.2</v>
      </c>
      <c r="R52" s="269">
        <v>65.2</v>
      </c>
      <c r="S52" s="269">
        <v>65.2</v>
      </c>
      <c r="T52" s="269">
        <v>69.3</v>
      </c>
      <c r="U52" s="269">
        <v>65.2</v>
      </c>
      <c r="V52" s="256" t="s">
        <v>87</v>
      </c>
    </row>
    <row r="53" spans="1:22" s="30" customFormat="1" ht="20.25" customHeight="1" x14ac:dyDescent="0.2">
      <c r="A53" s="21">
        <v>17</v>
      </c>
      <c r="B53" s="22" t="s">
        <v>69</v>
      </c>
      <c r="C53" s="157"/>
      <c r="D53" s="157"/>
      <c r="E53" s="157"/>
      <c r="F53" s="157"/>
      <c r="G53" s="167"/>
      <c r="H53" s="157"/>
      <c r="I53" s="134"/>
      <c r="J53" s="262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75"/>
    </row>
    <row r="54" spans="1:22" s="103" customFormat="1" ht="20.25" customHeight="1" x14ac:dyDescent="0.2">
      <c r="A54" s="313">
        <v>3</v>
      </c>
      <c r="B54" s="297" t="s">
        <v>76</v>
      </c>
      <c r="C54" s="235" t="s">
        <v>88</v>
      </c>
      <c r="D54" s="151" t="s">
        <v>89</v>
      </c>
      <c r="E54" s="237">
        <v>0.42</v>
      </c>
      <c r="F54" s="237" t="s">
        <v>90</v>
      </c>
      <c r="G54" s="445" t="s">
        <v>91</v>
      </c>
      <c r="H54" s="162" t="s">
        <v>93</v>
      </c>
      <c r="I54" s="189" t="s">
        <v>19</v>
      </c>
      <c r="J54" s="265">
        <v>8.6999999999999993</v>
      </c>
      <c r="K54" s="265">
        <v>8.6999999999999993</v>
      </c>
      <c r="L54" s="265">
        <v>8.6999999999999993</v>
      </c>
      <c r="M54" s="265">
        <v>8.6999999999999993</v>
      </c>
      <c r="N54" s="265">
        <v>9.25</v>
      </c>
      <c r="O54" s="265">
        <v>8.6999999999999993</v>
      </c>
      <c r="P54" s="265">
        <v>8.6999999999999993</v>
      </c>
      <c r="Q54" s="265">
        <v>8.6999999999999993</v>
      </c>
      <c r="R54" s="265">
        <v>8.6999999999999993</v>
      </c>
      <c r="S54" s="265">
        <v>8.6999999999999993</v>
      </c>
      <c r="T54" s="265">
        <v>9.25</v>
      </c>
      <c r="U54" s="265">
        <v>8.6999999999999993</v>
      </c>
      <c r="V54" s="108" t="s">
        <v>87</v>
      </c>
    </row>
    <row r="55" spans="1:22" s="103" customFormat="1" ht="20.25" customHeight="1" x14ac:dyDescent="0.2">
      <c r="A55" s="314"/>
      <c r="B55" s="298"/>
      <c r="C55" s="235" t="s">
        <v>88</v>
      </c>
      <c r="D55" s="151" t="s">
        <v>89</v>
      </c>
      <c r="E55" s="237">
        <v>0.42</v>
      </c>
      <c r="F55" s="237" t="s">
        <v>90</v>
      </c>
      <c r="G55" s="445"/>
      <c r="H55" s="162" t="s">
        <v>93</v>
      </c>
      <c r="I55" s="246" t="s">
        <v>18</v>
      </c>
      <c r="J55" s="265">
        <v>8.6999999999999993</v>
      </c>
      <c r="K55" s="265">
        <v>8.6999999999999993</v>
      </c>
      <c r="L55" s="265">
        <v>8.6999999999999993</v>
      </c>
      <c r="M55" s="265">
        <v>8.6999999999999993</v>
      </c>
      <c r="N55" s="265">
        <v>9.25</v>
      </c>
      <c r="O55" s="265">
        <v>8.6999999999999993</v>
      </c>
      <c r="P55" s="265">
        <v>8.6999999999999993</v>
      </c>
      <c r="Q55" s="265">
        <v>8.6999999999999993</v>
      </c>
      <c r="R55" s="265">
        <v>8.6999999999999993</v>
      </c>
      <c r="S55" s="265">
        <v>8.6999999999999993</v>
      </c>
      <c r="T55" s="265">
        <v>9.25</v>
      </c>
      <c r="U55" s="265">
        <v>8.6999999999999993</v>
      </c>
      <c r="V55" s="108" t="s">
        <v>87</v>
      </c>
    </row>
    <row r="56" spans="1:22" s="30" customFormat="1" ht="21" customHeight="1" x14ac:dyDescent="0.2">
      <c r="A56" s="21">
        <v>18</v>
      </c>
      <c r="B56" s="22" t="s">
        <v>70</v>
      </c>
      <c r="C56" s="157"/>
      <c r="D56" s="157"/>
      <c r="E56" s="157"/>
      <c r="F56" s="157"/>
      <c r="G56" s="167"/>
      <c r="H56" s="157"/>
      <c r="I56" s="134"/>
      <c r="J56" s="262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75"/>
    </row>
    <row r="57" spans="1:22" s="103" customFormat="1" ht="21" customHeight="1" x14ac:dyDescent="0.2">
      <c r="A57" s="313">
        <v>3</v>
      </c>
      <c r="B57" s="297" t="s">
        <v>76</v>
      </c>
      <c r="C57" s="235" t="s">
        <v>88</v>
      </c>
      <c r="D57" s="151" t="s">
        <v>89</v>
      </c>
      <c r="E57" s="237">
        <v>0.42</v>
      </c>
      <c r="F57" s="237" t="s">
        <v>90</v>
      </c>
      <c r="G57" s="445" t="s">
        <v>105</v>
      </c>
      <c r="H57" s="162" t="s">
        <v>93</v>
      </c>
      <c r="I57" s="189" t="s">
        <v>19</v>
      </c>
      <c r="J57" s="265">
        <v>5.8</v>
      </c>
      <c r="K57" s="265">
        <v>5.8</v>
      </c>
      <c r="L57" s="265">
        <v>5.8</v>
      </c>
      <c r="M57" s="265">
        <v>5.8</v>
      </c>
      <c r="N57" s="265">
        <v>6.15</v>
      </c>
      <c r="O57" s="265">
        <v>5.8</v>
      </c>
      <c r="P57" s="265">
        <v>5.8</v>
      </c>
      <c r="Q57" s="265">
        <v>5.8</v>
      </c>
      <c r="R57" s="265">
        <v>5.8</v>
      </c>
      <c r="S57" s="265">
        <v>5.8</v>
      </c>
      <c r="T57" s="265">
        <v>6.15</v>
      </c>
      <c r="U57" s="265">
        <v>5.8</v>
      </c>
      <c r="V57" s="108" t="s">
        <v>87</v>
      </c>
    </row>
    <row r="58" spans="1:22" s="103" customFormat="1" ht="21" customHeight="1" x14ac:dyDescent="0.2">
      <c r="A58" s="314"/>
      <c r="B58" s="298"/>
      <c r="C58" s="235" t="s">
        <v>88</v>
      </c>
      <c r="D58" s="151" t="s">
        <v>89</v>
      </c>
      <c r="E58" s="237">
        <v>0.42</v>
      </c>
      <c r="F58" s="237" t="s">
        <v>90</v>
      </c>
      <c r="G58" s="445"/>
      <c r="H58" s="162" t="s">
        <v>93</v>
      </c>
      <c r="I58" s="246" t="s">
        <v>18</v>
      </c>
      <c r="J58" s="265">
        <v>5.8</v>
      </c>
      <c r="K58" s="265">
        <v>5.8</v>
      </c>
      <c r="L58" s="265">
        <v>5.8</v>
      </c>
      <c r="M58" s="265">
        <v>5.8</v>
      </c>
      <c r="N58" s="265">
        <v>6.15</v>
      </c>
      <c r="O58" s="265">
        <v>5.8</v>
      </c>
      <c r="P58" s="265">
        <v>5.8</v>
      </c>
      <c r="Q58" s="265">
        <v>5.8</v>
      </c>
      <c r="R58" s="265">
        <v>5.8</v>
      </c>
      <c r="S58" s="265">
        <v>5.8</v>
      </c>
      <c r="T58" s="265">
        <v>6.15</v>
      </c>
      <c r="U58" s="265">
        <v>5.8</v>
      </c>
      <c r="V58" s="108" t="s">
        <v>87</v>
      </c>
    </row>
    <row r="59" spans="1:22" s="30" customFormat="1" ht="18.75" customHeight="1" x14ac:dyDescent="0.2">
      <c r="A59" s="21">
        <v>19</v>
      </c>
      <c r="B59" s="34" t="s">
        <v>20</v>
      </c>
      <c r="C59" s="21"/>
      <c r="D59" s="21"/>
      <c r="E59" s="21"/>
      <c r="F59" s="21"/>
      <c r="G59" s="31"/>
      <c r="H59" s="21"/>
      <c r="I59" s="134"/>
      <c r="J59" s="262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75"/>
    </row>
    <row r="60" spans="1:22" s="103" customFormat="1" ht="18.75" customHeight="1" x14ac:dyDescent="0.2">
      <c r="A60" s="313">
        <v>3</v>
      </c>
      <c r="B60" s="297" t="s">
        <v>76</v>
      </c>
      <c r="C60" s="235" t="s">
        <v>88</v>
      </c>
      <c r="D60" s="151" t="s">
        <v>89</v>
      </c>
      <c r="E60" s="237">
        <v>0.42</v>
      </c>
      <c r="F60" s="237" t="s">
        <v>90</v>
      </c>
      <c r="G60" s="445" t="s">
        <v>112</v>
      </c>
      <c r="H60" s="162" t="s">
        <v>93</v>
      </c>
      <c r="I60" s="189" t="s">
        <v>19</v>
      </c>
      <c r="J60" s="265">
        <v>0.55000000000000004</v>
      </c>
      <c r="K60" s="265">
        <v>0.55000000000000004</v>
      </c>
      <c r="L60" s="265">
        <v>0.55000000000000004</v>
      </c>
      <c r="M60" s="265">
        <v>0.55000000000000004</v>
      </c>
      <c r="N60" s="265">
        <v>0.55000000000000004</v>
      </c>
      <c r="O60" s="265">
        <v>0.55000000000000004</v>
      </c>
      <c r="P60" s="265">
        <v>0.55000000000000004</v>
      </c>
      <c r="Q60" s="265">
        <v>0.55000000000000004</v>
      </c>
      <c r="R60" s="265">
        <v>0.55000000000000004</v>
      </c>
      <c r="S60" s="265">
        <v>0.55000000000000004</v>
      </c>
      <c r="T60" s="265">
        <v>0.55000000000000004</v>
      </c>
      <c r="U60" s="265">
        <v>0.55000000000000004</v>
      </c>
      <c r="V60" s="108" t="s">
        <v>87</v>
      </c>
    </row>
    <row r="61" spans="1:22" s="103" customFormat="1" ht="18.75" customHeight="1" x14ac:dyDescent="0.2">
      <c r="A61" s="314"/>
      <c r="B61" s="298"/>
      <c r="C61" s="235" t="s">
        <v>88</v>
      </c>
      <c r="D61" s="151" t="s">
        <v>89</v>
      </c>
      <c r="E61" s="237" t="s">
        <v>113</v>
      </c>
      <c r="F61" s="237" t="s">
        <v>113</v>
      </c>
      <c r="G61" s="445"/>
      <c r="H61" s="162" t="s">
        <v>93</v>
      </c>
      <c r="I61" s="246" t="s">
        <v>18</v>
      </c>
      <c r="J61" s="265">
        <v>0.55000000000000004</v>
      </c>
      <c r="K61" s="265">
        <v>0.55000000000000004</v>
      </c>
      <c r="L61" s="265">
        <v>0.55000000000000004</v>
      </c>
      <c r="M61" s="265">
        <v>0.55000000000000004</v>
      </c>
      <c r="N61" s="265">
        <v>0.55000000000000004</v>
      </c>
      <c r="O61" s="265">
        <v>0.55000000000000004</v>
      </c>
      <c r="P61" s="265">
        <v>0.55000000000000004</v>
      </c>
      <c r="Q61" s="265">
        <v>0.55000000000000004</v>
      </c>
      <c r="R61" s="265">
        <v>0.55000000000000004</v>
      </c>
      <c r="S61" s="265">
        <v>0.55000000000000004</v>
      </c>
      <c r="T61" s="265">
        <v>0.55000000000000004</v>
      </c>
      <c r="U61" s="265">
        <v>0.55000000000000004</v>
      </c>
      <c r="V61" s="108" t="s">
        <v>87</v>
      </c>
    </row>
    <row r="62" spans="1:22" s="30" customFormat="1" ht="14.25" customHeight="1" x14ac:dyDescent="0.2">
      <c r="A62" s="33">
        <v>20</v>
      </c>
      <c r="B62" s="35" t="s">
        <v>48</v>
      </c>
      <c r="C62" s="157"/>
      <c r="D62" s="157"/>
      <c r="E62" s="157"/>
      <c r="F62" s="157"/>
      <c r="G62" s="167"/>
      <c r="H62" s="157"/>
      <c r="I62" s="134"/>
      <c r="J62" s="262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75"/>
    </row>
    <row r="63" spans="1:22" s="103" customFormat="1" ht="14.25" customHeight="1" x14ac:dyDescent="0.2">
      <c r="A63" s="313">
        <v>3</v>
      </c>
      <c r="B63" s="297" t="s">
        <v>76</v>
      </c>
      <c r="C63" s="313"/>
      <c r="D63" s="313" t="s">
        <v>114</v>
      </c>
      <c r="E63" s="237" t="s">
        <v>113</v>
      </c>
      <c r="F63" s="237" t="s">
        <v>113</v>
      </c>
      <c r="G63" s="445" t="s">
        <v>115</v>
      </c>
      <c r="H63" s="162" t="s">
        <v>93</v>
      </c>
      <c r="I63" s="189" t="s">
        <v>19</v>
      </c>
      <c r="J63" s="265">
        <v>11.5</v>
      </c>
      <c r="K63" s="265">
        <v>11.5</v>
      </c>
      <c r="L63" s="265">
        <v>11.5</v>
      </c>
      <c r="M63" s="265">
        <v>11.5</v>
      </c>
      <c r="N63" s="265">
        <v>12</v>
      </c>
      <c r="O63" s="265">
        <v>11.5</v>
      </c>
      <c r="P63" s="265">
        <v>11.5</v>
      </c>
      <c r="Q63" s="265">
        <v>11.5</v>
      </c>
      <c r="R63" s="265">
        <v>11.5</v>
      </c>
      <c r="S63" s="265">
        <v>11.5</v>
      </c>
      <c r="T63" s="265">
        <v>12</v>
      </c>
      <c r="U63" s="265">
        <v>11.5</v>
      </c>
      <c r="V63" s="108" t="s">
        <v>87</v>
      </c>
    </row>
    <row r="64" spans="1:22" s="103" customFormat="1" ht="30.75" customHeight="1" x14ac:dyDescent="0.2">
      <c r="A64" s="314"/>
      <c r="B64" s="298"/>
      <c r="C64" s="314"/>
      <c r="D64" s="314"/>
      <c r="E64" s="237" t="s">
        <v>113</v>
      </c>
      <c r="F64" s="237" t="s">
        <v>113</v>
      </c>
      <c r="G64" s="445"/>
      <c r="H64" s="162" t="s">
        <v>93</v>
      </c>
      <c r="I64" s="246" t="s">
        <v>18</v>
      </c>
      <c r="J64" s="265">
        <v>11.5</v>
      </c>
      <c r="K64" s="265">
        <v>11.5</v>
      </c>
      <c r="L64" s="265">
        <v>11.5</v>
      </c>
      <c r="M64" s="265">
        <v>11.5</v>
      </c>
      <c r="N64" s="265">
        <v>12</v>
      </c>
      <c r="O64" s="265">
        <v>11.5</v>
      </c>
      <c r="P64" s="265">
        <v>11.5</v>
      </c>
      <c r="Q64" s="265">
        <v>11.5</v>
      </c>
      <c r="R64" s="265">
        <v>11.5</v>
      </c>
      <c r="S64" s="265">
        <v>11.5</v>
      </c>
      <c r="T64" s="265">
        <v>12</v>
      </c>
      <c r="U64" s="265">
        <v>11.5</v>
      </c>
      <c r="V64" s="108" t="s">
        <v>87</v>
      </c>
    </row>
    <row r="65" spans="1:22" s="30" customFormat="1" ht="16.5" customHeight="1" x14ac:dyDescent="0.2">
      <c r="A65" s="33">
        <v>21</v>
      </c>
      <c r="B65" s="35" t="s">
        <v>49</v>
      </c>
      <c r="C65" s="21"/>
      <c r="D65" s="21"/>
      <c r="E65" s="21"/>
      <c r="F65" s="21"/>
      <c r="G65" s="31"/>
      <c r="H65" s="21"/>
      <c r="I65" s="134"/>
      <c r="J65" s="262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75"/>
    </row>
    <row r="66" spans="1:22" s="107" customFormat="1" ht="16.5" customHeight="1" x14ac:dyDescent="0.2">
      <c r="A66" s="367">
        <v>3</v>
      </c>
      <c r="B66" s="365" t="s">
        <v>76</v>
      </c>
      <c r="C66" s="367"/>
      <c r="D66" s="367" t="s">
        <v>114</v>
      </c>
      <c r="E66" s="276" t="s">
        <v>113</v>
      </c>
      <c r="F66" s="276" t="s">
        <v>113</v>
      </c>
      <c r="G66" s="434" t="s">
        <v>115</v>
      </c>
      <c r="H66" s="254" t="s">
        <v>93</v>
      </c>
      <c r="I66" s="255" t="s">
        <v>19</v>
      </c>
      <c r="J66" s="269">
        <v>10</v>
      </c>
      <c r="K66" s="269">
        <v>10</v>
      </c>
      <c r="L66" s="269">
        <v>10</v>
      </c>
      <c r="M66" s="269">
        <v>10</v>
      </c>
      <c r="N66" s="269">
        <v>10.5</v>
      </c>
      <c r="O66" s="269">
        <v>10</v>
      </c>
      <c r="P66" s="269">
        <v>10</v>
      </c>
      <c r="Q66" s="269">
        <v>10</v>
      </c>
      <c r="R66" s="269">
        <v>10</v>
      </c>
      <c r="S66" s="269">
        <v>10</v>
      </c>
      <c r="T66" s="269">
        <v>10.5</v>
      </c>
      <c r="U66" s="269">
        <v>10</v>
      </c>
      <c r="V66" s="256" t="s">
        <v>87</v>
      </c>
    </row>
    <row r="67" spans="1:22" s="107" customFormat="1" ht="24.75" customHeight="1" x14ac:dyDescent="0.2">
      <c r="A67" s="368"/>
      <c r="B67" s="366"/>
      <c r="C67" s="368"/>
      <c r="D67" s="368"/>
      <c r="E67" s="276" t="s">
        <v>113</v>
      </c>
      <c r="F67" s="276" t="s">
        <v>113</v>
      </c>
      <c r="G67" s="434"/>
      <c r="H67" s="254" t="s">
        <v>93</v>
      </c>
      <c r="I67" s="257" t="s">
        <v>18</v>
      </c>
      <c r="J67" s="269">
        <v>10</v>
      </c>
      <c r="K67" s="269">
        <v>10</v>
      </c>
      <c r="L67" s="269">
        <v>10</v>
      </c>
      <c r="M67" s="269">
        <v>10</v>
      </c>
      <c r="N67" s="269">
        <v>10.5</v>
      </c>
      <c r="O67" s="269">
        <v>10</v>
      </c>
      <c r="P67" s="269">
        <v>10</v>
      </c>
      <c r="Q67" s="269">
        <v>10</v>
      </c>
      <c r="R67" s="269">
        <v>10</v>
      </c>
      <c r="S67" s="269">
        <v>10</v>
      </c>
      <c r="T67" s="269">
        <v>10.5</v>
      </c>
      <c r="U67" s="269">
        <v>10</v>
      </c>
      <c r="V67" s="256" t="s">
        <v>87</v>
      </c>
    </row>
    <row r="68" spans="1:22" s="30" customFormat="1" ht="18" customHeight="1" x14ac:dyDescent="0.2">
      <c r="A68" s="33">
        <v>22</v>
      </c>
      <c r="B68" s="36" t="s">
        <v>72</v>
      </c>
      <c r="C68" s="157"/>
      <c r="D68" s="157"/>
      <c r="E68" s="157"/>
      <c r="F68" s="157"/>
      <c r="G68" s="167"/>
      <c r="H68" s="157"/>
      <c r="I68" s="134"/>
      <c r="J68" s="262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75"/>
    </row>
    <row r="69" spans="1:22" s="107" customFormat="1" ht="18" customHeight="1" x14ac:dyDescent="0.2">
      <c r="A69" s="367">
        <v>3</v>
      </c>
      <c r="B69" s="365" t="s">
        <v>76</v>
      </c>
      <c r="C69" s="367" t="s">
        <v>120</v>
      </c>
      <c r="D69" s="367" t="s">
        <v>121</v>
      </c>
      <c r="E69" s="276" t="s">
        <v>122</v>
      </c>
      <c r="F69" s="276" t="s">
        <v>122</v>
      </c>
      <c r="G69" s="434" t="s">
        <v>123</v>
      </c>
      <c r="H69" s="254" t="s">
        <v>93</v>
      </c>
      <c r="I69" s="255" t="s">
        <v>19</v>
      </c>
      <c r="J69" s="269">
        <v>75</v>
      </c>
      <c r="K69" s="269">
        <v>75</v>
      </c>
      <c r="L69" s="269">
        <v>75</v>
      </c>
      <c r="M69" s="269">
        <v>75</v>
      </c>
      <c r="N69" s="269">
        <v>78</v>
      </c>
      <c r="O69" s="269">
        <v>75</v>
      </c>
      <c r="P69" s="269">
        <v>75</v>
      </c>
      <c r="Q69" s="269">
        <v>75</v>
      </c>
      <c r="R69" s="269">
        <v>75</v>
      </c>
      <c r="S69" s="269">
        <v>75</v>
      </c>
      <c r="T69" s="269">
        <v>78</v>
      </c>
      <c r="U69" s="269">
        <v>75</v>
      </c>
      <c r="V69" s="256" t="s">
        <v>87</v>
      </c>
    </row>
    <row r="70" spans="1:22" s="107" customFormat="1" ht="18" customHeight="1" x14ac:dyDescent="0.2">
      <c r="A70" s="368"/>
      <c r="B70" s="366"/>
      <c r="C70" s="368"/>
      <c r="D70" s="368"/>
      <c r="E70" s="276" t="s">
        <v>122</v>
      </c>
      <c r="F70" s="276" t="s">
        <v>122</v>
      </c>
      <c r="G70" s="434"/>
      <c r="H70" s="254" t="s">
        <v>93</v>
      </c>
      <c r="I70" s="257" t="s">
        <v>18</v>
      </c>
      <c r="J70" s="269">
        <v>75</v>
      </c>
      <c r="K70" s="269">
        <v>75</v>
      </c>
      <c r="L70" s="269">
        <v>75</v>
      </c>
      <c r="M70" s="269">
        <v>75</v>
      </c>
      <c r="N70" s="269">
        <v>78</v>
      </c>
      <c r="O70" s="269">
        <v>75</v>
      </c>
      <c r="P70" s="269">
        <v>75</v>
      </c>
      <c r="Q70" s="269">
        <v>75</v>
      </c>
      <c r="R70" s="269">
        <v>75</v>
      </c>
      <c r="S70" s="269">
        <v>75</v>
      </c>
      <c r="T70" s="269">
        <v>78</v>
      </c>
      <c r="U70" s="269">
        <v>75</v>
      </c>
      <c r="V70" s="256" t="s">
        <v>87</v>
      </c>
    </row>
    <row r="71" spans="1:22" s="30" customFormat="1" ht="18" customHeight="1" x14ac:dyDescent="0.2">
      <c r="A71" s="33">
        <v>23</v>
      </c>
      <c r="B71" s="37" t="s">
        <v>50</v>
      </c>
      <c r="C71" s="21"/>
      <c r="D71" s="21"/>
      <c r="E71" s="21"/>
      <c r="F71" s="21"/>
      <c r="G71" s="31"/>
      <c r="H71" s="21"/>
      <c r="I71" s="134"/>
      <c r="J71" s="262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75"/>
    </row>
    <row r="72" spans="1:22" s="107" customFormat="1" ht="18" customHeight="1" x14ac:dyDescent="0.2">
      <c r="A72" s="367">
        <v>3</v>
      </c>
      <c r="B72" s="365" t="s">
        <v>76</v>
      </c>
      <c r="C72" s="367"/>
      <c r="D72" s="367" t="s">
        <v>89</v>
      </c>
      <c r="E72" s="276" t="s">
        <v>124</v>
      </c>
      <c r="F72" s="276" t="s">
        <v>124</v>
      </c>
      <c r="G72" s="434" t="s">
        <v>125</v>
      </c>
      <c r="H72" s="254" t="s">
        <v>93</v>
      </c>
      <c r="I72" s="255" t="s">
        <v>19</v>
      </c>
      <c r="J72" s="269">
        <v>40</v>
      </c>
      <c r="K72" s="269">
        <v>40</v>
      </c>
      <c r="L72" s="269">
        <v>40</v>
      </c>
      <c r="M72" s="269">
        <v>40</v>
      </c>
      <c r="N72" s="269">
        <v>42</v>
      </c>
      <c r="O72" s="269">
        <v>40</v>
      </c>
      <c r="P72" s="269">
        <v>40</v>
      </c>
      <c r="Q72" s="269">
        <v>40</v>
      </c>
      <c r="R72" s="269">
        <v>40</v>
      </c>
      <c r="S72" s="269">
        <v>40</v>
      </c>
      <c r="T72" s="269">
        <v>42</v>
      </c>
      <c r="U72" s="269">
        <v>40</v>
      </c>
      <c r="V72" s="256" t="s">
        <v>87</v>
      </c>
    </row>
    <row r="73" spans="1:22" s="107" customFormat="1" ht="18" customHeight="1" x14ac:dyDescent="0.2">
      <c r="A73" s="368"/>
      <c r="B73" s="366"/>
      <c r="C73" s="368"/>
      <c r="D73" s="368"/>
      <c r="E73" s="276" t="s">
        <v>124</v>
      </c>
      <c r="F73" s="276" t="s">
        <v>124</v>
      </c>
      <c r="G73" s="434"/>
      <c r="H73" s="260" t="s">
        <v>93</v>
      </c>
      <c r="I73" s="257" t="s">
        <v>18</v>
      </c>
      <c r="J73" s="269">
        <v>40</v>
      </c>
      <c r="K73" s="269">
        <v>40</v>
      </c>
      <c r="L73" s="269">
        <v>40</v>
      </c>
      <c r="M73" s="269">
        <v>40</v>
      </c>
      <c r="N73" s="269">
        <v>42</v>
      </c>
      <c r="O73" s="269">
        <v>40</v>
      </c>
      <c r="P73" s="269">
        <v>40</v>
      </c>
      <c r="Q73" s="269">
        <v>40</v>
      </c>
      <c r="R73" s="269">
        <v>40</v>
      </c>
      <c r="S73" s="269">
        <v>40</v>
      </c>
      <c r="T73" s="269">
        <v>42</v>
      </c>
      <c r="U73" s="269">
        <v>40</v>
      </c>
      <c r="V73" s="256" t="s">
        <v>87</v>
      </c>
    </row>
    <row r="74" spans="1:22" s="30" customFormat="1" ht="18" customHeight="1" x14ac:dyDescent="0.2">
      <c r="A74" s="33">
        <v>24</v>
      </c>
      <c r="B74" s="36" t="s">
        <v>73</v>
      </c>
      <c r="C74" s="21"/>
      <c r="D74" s="21"/>
      <c r="E74" s="21"/>
      <c r="F74" s="21"/>
      <c r="G74" s="31"/>
      <c r="H74" s="21"/>
      <c r="I74" s="134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75"/>
    </row>
    <row r="75" spans="1:22" s="103" customFormat="1" ht="18" customHeight="1" thickBot="1" x14ac:dyDescent="0.25">
      <c r="A75" s="313">
        <v>3</v>
      </c>
      <c r="B75" s="297" t="s">
        <v>76</v>
      </c>
      <c r="C75" s="446"/>
      <c r="D75" s="446"/>
      <c r="E75" s="168"/>
      <c r="F75" s="168"/>
      <c r="G75" s="448"/>
      <c r="H75" s="169" t="s">
        <v>93</v>
      </c>
      <c r="I75" s="170" t="s">
        <v>18</v>
      </c>
      <c r="J75" s="265">
        <v>8.1999999999999993</v>
      </c>
      <c r="K75" s="265">
        <v>8.1999999999999993</v>
      </c>
      <c r="L75" s="265">
        <v>8.1999999999999993</v>
      </c>
      <c r="M75" s="265">
        <v>8.1999999999999993</v>
      </c>
      <c r="N75" s="265">
        <v>8.5</v>
      </c>
      <c r="O75" s="265">
        <v>8.1999999999999993</v>
      </c>
      <c r="P75" s="265">
        <v>8.1999999999999993</v>
      </c>
      <c r="Q75" s="265">
        <v>8.1999999999999993</v>
      </c>
      <c r="R75" s="265">
        <v>8.1999999999999993</v>
      </c>
      <c r="S75" s="265">
        <v>8.1999999999999993</v>
      </c>
      <c r="T75" s="265">
        <v>8.5</v>
      </c>
      <c r="U75" s="265">
        <v>8.1999999999999993</v>
      </c>
      <c r="V75" s="108" t="s">
        <v>87</v>
      </c>
    </row>
    <row r="76" spans="1:22" s="103" customFormat="1" ht="18" customHeight="1" thickBot="1" x14ac:dyDescent="0.25">
      <c r="A76" s="314"/>
      <c r="B76" s="298"/>
      <c r="C76" s="447"/>
      <c r="D76" s="447"/>
      <c r="E76" s="168"/>
      <c r="F76" s="168"/>
      <c r="G76" s="449"/>
      <c r="H76" s="171" t="s">
        <v>93</v>
      </c>
      <c r="I76" s="172" t="s">
        <v>19</v>
      </c>
      <c r="J76" s="274">
        <v>8.1999999999999993</v>
      </c>
      <c r="K76" s="274">
        <v>8.1999999999999993</v>
      </c>
      <c r="L76" s="274">
        <v>8.1999999999999993</v>
      </c>
      <c r="M76" s="274">
        <v>8.1999999999999993</v>
      </c>
      <c r="N76" s="274">
        <v>8.5</v>
      </c>
      <c r="O76" s="274">
        <v>8.1999999999999993</v>
      </c>
      <c r="P76" s="274">
        <v>8.1999999999999993</v>
      </c>
      <c r="Q76" s="274">
        <v>8.1999999999999993</v>
      </c>
      <c r="R76" s="274">
        <v>8.1999999999999993</v>
      </c>
      <c r="S76" s="274">
        <v>8.1999999999999993</v>
      </c>
      <c r="T76" s="274">
        <v>8.5</v>
      </c>
      <c r="U76" s="274">
        <v>8.1999999999999993</v>
      </c>
      <c r="V76" s="108" t="s">
        <v>87</v>
      </c>
    </row>
    <row r="78" spans="1:22" s="4" customFormat="1" x14ac:dyDescent="0.2">
      <c r="C78" s="5"/>
      <c r="D78" s="5"/>
      <c r="E78" s="5"/>
      <c r="F78" s="5"/>
      <c r="G78" s="67"/>
      <c r="H78" s="5"/>
      <c r="I78" s="8"/>
      <c r="J78" s="174"/>
      <c r="K78" s="176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74"/>
    </row>
    <row r="79" spans="1:22" s="4" customFormat="1" ht="18.75" customHeight="1" x14ac:dyDescent="0.2">
      <c r="C79" s="5"/>
      <c r="D79" s="5"/>
      <c r="E79" s="5"/>
      <c r="F79" s="5"/>
      <c r="G79" s="67"/>
      <c r="H79" s="5"/>
      <c r="I79" s="8"/>
      <c r="J79" s="174"/>
      <c r="K79" s="176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74"/>
    </row>
    <row r="80" spans="1:22" s="4" customFormat="1" ht="18.75" customHeight="1" x14ac:dyDescent="0.2">
      <c r="C80" s="5"/>
      <c r="D80" s="5"/>
      <c r="E80" s="5"/>
      <c r="F80" s="5"/>
      <c r="G80" s="67"/>
      <c r="H80" s="5"/>
      <c r="I80" s="8"/>
      <c r="J80" s="174"/>
      <c r="K80" s="176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74"/>
    </row>
  </sheetData>
  <sheetProtection algorithmName="SHA-512" hashValue="jMfIRwGuuCPPJuzgMXttlhFphk2fFxA6/6Kx/PcEKBQ3r9yAFFDvv/Kkwkd0rL8JgEp8ba+mQ3PVGoekqynwew==" saltValue="u18Sux9+zPbitkAnhqZ8FQ==" spinCount="100000" sheet="1" objects="1" scenarios="1"/>
  <mergeCells count="94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B6:B7"/>
    <mergeCell ref="G6:G7"/>
    <mergeCell ref="K3:K4"/>
    <mergeCell ref="V3:V4"/>
    <mergeCell ref="A12:A13"/>
    <mergeCell ref="B12:B13"/>
    <mergeCell ref="G12:G13"/>
    <mergeCell ref="A9:A10"/>
    <mergeCell ref="B9:B10"/>
    <mergeCell ref="G9:G10"/>
    <mergeCell ref="A18:A19"/>
    <mergeCell ref="B18:B19"/>
    <mergeCell ref="G18:G19"/>
    <mergeCell ref="A15:A16"/>
    <mergeCell ref="B15:B16"/>
    <mergeCell ref="G15:G16"/>
    <mergeCell ref="A24:A25"/>
    <mergeCell ref="B24:B25"/>
    <mergeCell ref="G24:G25"/>
    <mergeCell ref="A21:A22"/>
    <mergeCell ref="B21:B22"/>
    <mergeCell ref="G21:G22"/>
    <mergeCell ref="A30:A31"/>
    <mergeCell ref="B30:B31"/>
    <mergeCell ref="G30:G31"/>
    <mergeCell ref="A27:A28"/>
    <mergeCell ref="B27:B28"/>
    <mergeCell ref="G27:G28"/>
    <mergeCell ref="A36:A37"/>
    <mergeCell ref="B36:B37"/>
    <mergeCell ref="G36:G37"/>
    <mergeCell ref="A33:A34"/>
    <mergeCell ref="B33:B34"/>
    <mergeCell ref="G33:G34"/>
    <mergeCell ref="A42:A43"/>
    <mergeCell ref="B42:B43"/>
    <mergeCell ref="G42:G43"/>
    <mergeCell ref="A39:A40"/>
    <mergeCell ref="B39:B40"/>
    <mergeCell ref="G39:G40"/>
    <mergeCell ref="A48:A49"/>
    <mergeCell ref="B48:B49"/>
    <mergeCell ref="G48:G49"/>
    <mergeCell ref="A45:A46"/>
    <mergeCell ref="B45:B46"/>
    <mergeCell ref="G45:G46"/>
    <mergeCell ref="A54:A55"/>
    <mergeCell ref="B54:B55"/>
    <mergeCell ref="G54:G55"/>
    <mergeCell ref="A51:A52"/>
    <mergeCell ref="B51:B52"/>
    <mergeCell ref="G51:G52"/>
    <mergeCell ref="A60:A61"/>
    <mergeCell ref="B60:B61"/>
    <mergeCell ref="G60:G61"/>
    <mergeCell ref="A57:A58"/>
    <mergeCell ref="B57:B58"/>
    <mergeCell ref="G57:G58"/>
    <mergeCell ref="A63:A64"/>
    <mergeCell ref="B63:B64"/>
    <mergeCell ref="C63:C64"/>
    <mergeCell ref="D63:D64"/>
    <mergeCell ref="G63:G64"/>
    <mergeCell ref="A66:A67"/>
    <mergeCell ref="B66:B67"/>
    <mergeCell ref="C66:C67"/>
    <mergeCell ref="D66:D67"/>
    <mergeCell ref="G66:G67"/>
    <mergeCell ref="A69:A70"/>
    <mergeCell ref="B69:B70"/>
    <mergeCell ref="C69:C70"/>
    <mergeCell ref="D69:D70"/>
    <mergeCell ref="G69:G70"/>
    <mergeCell ref="A72:A73"/>
    <mergeCell ref="B72:B73"/>
    <mergeCell ref="C72:C73"/>
    <mergeCell ref="D72:D73"/>
    <mergeCell ref="G72:G73"/>
    <mergeCell ref="A75:A76"/>
    <mergeCell ref="B75:B76"/>
    <mergeCell ref="C75:C76"/>
    <mergeCell ref="D75:D76"/>
    <mergeCell ref="G75:G76"/>
  </mergeCells>
  <pageMargins left="0.17" right="0.15" top="0.25" bottom="0.23" header="0.19" footer="0.17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pane ySplit="4" topLeftCell="A5" activePane="bottomLeft" state="frozen"/>
      <selection activeCell="D1" sqref="D1"/>
      <selection pane="bottomLeft" activeCell="A56" sqref="A56:XFD70"/>
    </sheetView>
  </sheetViews>
  <sheetFormatPr defaultRowHeight="12.75" x14ac:dyDescent="0.2"/>
  <cols>
    <col min="1" max="1" width="4.140625" style="1" customWidth="1"/>
    <col min="2" max="2" width="24.7109375" style="40" customWidth="1"/>
    <col min="3" max="3" width="14.5703125" style="5" customWidth="1"/>
    <col min="4" max="4" width="11.140625" style="5" customWidth="1"/>
    <col min="5" max="6" width="11.5703125" style="5" customWidth="1"/>
    <col min="7" max="7" width="26.7109375" style="5" customWidth="1"/>
    <col min="8" max="8" width="11.5703125" style="5" customWidth="1"/>
    <col min="9" max="9" width="11.140625" style="5" customWidth="1"/>
    <col min="10" max="10" width="11.7109375" style="174" customWidth="1"/>
    <col min="11" max="11" width="11.140625" style="174" customWidth="1"/>
    <col min="12" max="12" width="10.42578125" style="174" customWidth="1"/>
    <col min="13" max="13" width="10.5703125" style="174" customWidth="1"/>
    <col min="14" max="14" width="9" style="174" customWidth="1"/>
    <col min="15" max="15" width="9.7109375" style="174" customWidth="1"/>
    <col min="16" max="16" width="9.5703125" style="174" customWidth="1"/>
    <col min="17" max="17" width="9.85546875" style="174" customWidth="1"/>
    <col min="18" max="18" width="10.85546875" style="174" customWidth="1"/>
    <col min="19" max="19" width="11.140625" style="174" customWidth="1"/>
    <col min="20" max="20" width="9.140625" style="74"/>
    <col min="21" max="16384" width="9.140625" style="1"/>
  </cols>
  <sheetData>
    <row r="1" spans="1:20" ht="21" customHeight="1" x14ac:dyDescent="0.2">
      <c r="A1" s="356" t="s">
        <v>230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1:20" s="5" customFormat="1" ht="12.75" customHeight="1" x14ac:dyDescent="0.2">
      <c r="A2" s="323" t="s">
        <v>0</v>
      </c>
      <c r="B2" s="412" t="s">
        <v>1</v>
      </c>
      <c r="C2" s="323" t="s">
        <v>2</v>
      </c>
      <c r="D2" s="323" t="s">
        <v>3</v>
      </c>
      <c r="E2" s="415" t="s">
        <v>51</v>
      </c>
      <c r="F2" s="415" t="s">
        <v>71</v>
      </c>
      <c r="G2" s="412" t="s">
        <v>56</v>
      </c>
      <c r="H2" s="412" t="s">
        <v>4</v>
      </c>
      <c r="I2" s="324" t="s">
        <v>5</v>
      </c>
      <c r="J2" s="406" t="s">
        <v>26</v>
      </c>
      <c r="K2" s="406" t="s">
        <v>40</v>
      </c>
      <c r="L2" s="406" t="s">
        <v>25</v>
      </c>
      <c r="M2" s="406" t="s">
        <v>41</v>
      </c>
      <c r="N2" s="406" t="s">
        <v>42</v>
      </c>
      <c r="O2" s="406" t="s">
        <v>24</v>
      </c>
      <c r="P2" s="406" t="s">
        <v>27</v>
      </c>
      <c r="Q2" s="406" t="s">
        <v>23</v>
      </c>
      <c r="R2" s="406" t="s">
        <v>43</v>
      </c>
      <c r="S2" s="406" t="s">
        <v>44</v>
      </c>
      <c r="T2" s="325" t="s">
        <v>39</v>
      </c>
    </row>
    <row r="3" spans="1:20" s="5" customFormat="1" x14ac:dyDescent="0.2">
      <c r="A3" s="323"/>
      <c r="B3" s="413"/>
      <c r="C3" s="323"/>
      <c r="D3" s="323"/>
      <c r="E3" s="416"/>
      <c r="F3" s="416"/>
      <c r="G3" s="413"/>
      <c r="H3" s="413"/>
      <c r="I3" s="324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325"/>
    </row>
    <row r="4" spans="1:20" s="5" customFormat="1" x14ac:dyDescent="0.2">
      <c r="A4" s="323"/>
      <c r="B4" s="414"/>
      <c r="C4" s="323"/>
      <c r="D4" s="323"/>
      <c r="E4" s="417"/>
      <c r="F4" s="417"/>
      <c r="G4" s="414"/>
      <c r="H4" s="414"/>
      <c r="I4" s="324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325"/>
    </row>
    <row r="5" spans="1:20" s="30" customFormat="1" ht="38.25" x14ac:dyDescent="0.2">
      <c r="A5" s="21">
        <v>1</v>
      </c>
      <c r="B5" s="22" t="s">
        <v>52</v>
      </c>
      <c r="C5" s="157"/>
      <c r="D5" s="148"/>
      <c r="E5" s="148"/>
      <c r="F5" s="148"/>
      <c r="G5" s="148"/>
      <c r="H5" s="148"/>
      <c r="I5" s="23"/>
      <c r="J5" s="177"/>
      <c r="K5" s="177"/>
      <c r="L5" s="177"/>
      <c r="M5" s="177"/>
      <c r="N5" s="177"/>
      <c r="O5" s="177"/>
      <c r="P5" s="177"/>
      <c r="Q5" s="177"/>
      <c r="R5" s="177"/>
      <c r="S5" s="179"/>
      <c r="T5" s="75"/>
    </row>
    <row r="6" spans="1:20" s="102" customFormat="1" ht="19.5" customHeight="1" x14ac:dyDescent="0.2">
      <c r="A6" s="285">
        <v>2</v>
      </c>
      <c r="B6" s="430" t="s">
        <v>190</v>
      </c>
      <c r="C6" s="225" t="s">
        <v>78</v>
      </c>
      <c r="D6" s="223" t="s">
        <v>79</v>
      </c>
      <c r="E6" s="223" t="s">
        <v>80</v>
      </c>
      <c r="F6" s="223" t="s">
        <v>81</v>
      </c>
      <c r="G6" s="285" t="s">
        <v>193</v>
      </c>
      <c r="H6" s="223" t="s">
        <v>82</v>
      </c>
      <c r="I6" s="110" t="s">
        <v>18</v>
      </c>
      <c r="J6" s="133">
        <v>25.16</v>
      </c>
      <c r="K6" s="133">
        <v>25.16</v>
      </c>
      <c r="L6" s="133">
        <v>25.16</v>
      </c>
      <c r="M6" s="133">
        <v>25.16</v>
      </c>
      <c r="N6" s="133">
        <v>25.16</v>
      </c>
      <c r="O6" s="133">
        <v>25.16</v>
      </c>
      <c r="P6" s="133">
        <v>25.16</v>
      </c>
      <c r="Q6" s="133">
        <v>25.16</v>
      </c>
      <c r="R6" s="133">
        <v>25.16</v>
      </c>
      <c r="S6" s="133">
        <v>25.16</v>
      </c>
      <c r="T6" s="227" t="s">
        <v>87</v>
      </c>
    </row>
    <row r="7" spans="1:20" s="102" customFormat="1" ht="19.5" customHeight="1" x14ac:dyDescent="0.2">
      <c r="A7" s="286"/>
      <c r="B7" s="431"/>
      <c r="C7" s="226"/>
      <c r="D7" s="224"/>
      <c r="E7" s="224"/>
      <c r="F7" s="224"/>
      <c r="G7" s="286"/>
      <c r="H7" s="224"/>
      <c r="I7" s="136" t="s">
        <v>19</v>
      </c>
      <c r="J7" s="133">
        <v>24.88</v>
      </c>
      <c r="K7" s="133">
        <v>24.88</v>
      </c>
      <c r="L7" s="133">
        <v>24.88</v>
      </c>
      <c r="M7" s="133">
        <v>24.88</v>
      </c>
      <c r="N7" s="133">
        <v>24.88</v>
      </c>
      <c r="O7" s="133">
        <v>24.88</v>
      </c>
      <c r="P7" s="133">
        <v>24.88</v>
      </c>
      <c r="Q7" s="133">
        <v>24.88</v>
      </c>
      <c r="R7" s="133">
        <v>24.88</v>
      </c>
      <c r="S7" s="133">
        <v>24.88</v>
      </c>
      <c r="T7" s="227" t="s">
        <v>87</v>
      </c>
    </row>
    <row r="8" spans="1:20" s="30" customFormat="1" ht="38.25" x14ac:dyDescent="0.2">
      <c r="A8" s="21">
        <v>2</v>
      </c>
      <c r="B8" s="22" t="s">
        <v>53</v>
      </c>
      <c r="C8" s="157"/>
      <c r="D8" s="148"/>
      <c r="E8" s="148"/>
      <c r="F8" s="148"/>
      <c r="G8" s="148"/>
      <c r="H8" s="148"/>
      <c r="I8" s="23"/>
      <c r="J8" s="262"/>
      <c r="K8" s="179"/>
      <c r="L8" s="179"/>
      <c r="M8" s="179"/>
      <c r="N8" s="179"/>
      <c r="O8" s="179"/>
      <c r="P8" s="179"/>
      <c r="Q8" s="179"/>
      <c r="R8" s="179"/>
      <c r="S8" s="179"/>
      <c r="T8" s="75"/>
    </row>
    <row r="9" spans="1:20" s="102" customFormat="1" ht="19.5" customHeight="1" x14ac:dyDescent="0.2">
      <c r="A9" s="285">
        <v>2</v>
      </c>
      <c r="B9" s="430" t="s">
        <v>190</v>
      </c>
      <c r="C9" s="225" t="s">
        <v>78</v>
      </c>
      <c r="D9" s="223" t="s">
        <v>79</v>
      </c>
      <c r="E9" s="223" t="s">
        <v>80</v>
      </c>
      <c r="F9" s="223" t="s">
        <v>81</v>
      </c>
      <c r="G9" s="285" t="s">
        <v>193</v>
      </c>
      <c r="H9" s="223" t="s">
        <v>82</v>
      </c>
      <c r="I9" s="110" t="s">
        <v>18</v>
      </c>
      <c r="J9" s="133">
        <v>25.16</v>
      </c>
      <c r="K9" s="133">
        <v>25.16</v>
      </c>
      <c r="L9" s="133">
        <v>25.16</v>
      </c>
      <c r="M9" s="133">
        <v>25.16</v>
      </c>
      <c r="N9" s="133">
        <v>25.16</v>
      </c>
      <c r="O9" s="133">
        <v>25.16</v>
      </c>
      <c r="P9" s="133">
        <v>25.16</v>
      </c>
      <c r="Q9" s="133">
        <v>25.16</v>
      </c>
      <c r="R9" s="133">
        <v>25.16</v>
      </c>
      <c r="S9" s="133">
        <v>25.16</v>
      </c>
      <c r="T9" s="227" t="s">
        <v>87</v>
      </c>
    </row>
    <row r="10" spans="1:20" s="102" customFormat="1" ht="19.5" customHeight="1" x14ac:dyDescent="0.2">
      <c r="A10" s="286"/>
      <c r="B10" s="431"/>
      <c r="C10" s="226"/>
      <c r="D10" s="224"/>
      <c r="E10" s="224"/>
      <c r="F10" s="224"/>
      <c r="G10" s="286"/>
      <c r="H10" s="224"/>
      <c r="I10" s="136" t="s">
        <v>19</v>
      </c>
      <c r="J10" s="133">
        <v>24.88</v>
      </c>
      <c r="K10" s="133">
        <v>24.88</v>
      </c>
      <c r="L10" s="133">
        <v>24.88</v>
      </c>
      <c r="M10" s="133">
        <v>24.88</v>
      </c>
      <c r="N10" s="133">
        <v>24.88</v>
      </c>
      <c r="O10" s="133">
        <v>24.88</v>
      </c>
      <c r="P10" s="133">
        <v>24.88</v>
      </c>
      <c r="Q10" s="133">
        <v>24.88</v>
      </c>
      <c r="R10" s="133">
        <v>24.88</v>
      </c>
      <c r="S10" s="133">
        <v>24.88</v>
      </c>
      <c r="T10" s="227" t="s">
        <v>87</v>
      </c>
    </row>
    <row r="11" spans="1:20" s="30" customFormat="1" ht="37.5" customHeight="1" x14ac:dyDescent="0.2">
      <c r="A11" s="21">
        <v>3</v>
      </c>
      <c r="B11" s="22" t="s">
        <v>54</v>
      </c>
      <c r="C11" s="157"/>
      <c r="D11" s="148"/>
      <c r="E11" s="148"/>
      <c r="F11" s="148"/>
      <c r="G11" s="148"/>
      <c r="H11" s="148"/>
      <c r="I11" s="23"/>
      <c r="J11" s="262"/>
      <c r="K11" s="179"/>
      <c r="L11" s="179"/>
      <c r="M11" s="179"/>
      <c r="N11" s="179"/>
      <c r="O11" s="179"/>
      <c r="P11" s="179"/>
      <c r="Q11" s="179"/>
      <c r="R11" s="179"/>
      <c r="S11" s="179"/>
      <c r="T11" s="75"/>
    </row>
    <row r="12" spans="1:20" s="102" customFormat="1" ht="18" customHeight="1" x14ac:dyDescent="0.2">
      <c r="A12" s="285">
        <v>2</v>
      </c>
      <c r="B12" s="430" t="s">
        <v>190</v>
      </c>
      <c r="C12" s="225" t="s">
        <v>94</v>
      </c>
      <c r="D12" s="223" t="s">
        <v>95</v>
      </c>
      <c r="E12" s="223" t="s">
        <v>80</v>
      </c>
      <c r="F12" s="223" t="s">
        <v>81</v>
      </c>
      <c r="G12" s="285" t="s">
        <v>193</v>
      </c>
      <c r="H12" s="223" t="s">
        <v>82</v>
      </c>
      <c r="I12" s="110" t="s">
        <v>18</v>
      </c>
      <c r="J12" s="133">
        <v>31.69</v>
      </c>
      <c r="K12" s="133">
        <v>31.69</v>
      </c>
      <c r="L12" s="133">
        <v>31.69</v>
      </c>
      <c r="M12" s="133">
        <v>31.69</v>
      </c>
      <c r="N12" s="133">
        <v>31.69</v>
      </c>
      <c r="O12" s="133">
        <v>31.69</v>
      </c>
      <c r="P12" s="133">
        <v>31.69</v>
      </c>
      <c r="Q12" s="133">
        <v>31.69</v>
      </c>
      <c r="R12" s="133">
        <v>31.69</v>
      </c>
      <c r="S12" s="133">
        <v>31.69</v>
      </c>
      <c r="T12" s="227" t="s">
        <v>87</v>
      </c>
    </row>
    <row r="13" spans="1:20" s="102" customFormat="1" ht="18" customHeight="1" x14ac:dyDescent="0.2">
      <c r="A13" s="286"/>
      <c r="B13" s="431"/>
      <c r="C13" s="226"/>
      <c r="D13" s="224"/>
      <c r="E13" s="224"/>
      <c r="F13" s="224"/>
      <c r="G13" s="286"/>
      <c r="H13" s="224"/>
      <c r="I13" s="136" t="s">
        <v>19</v>
      </c>
      <c r="J13" s="133">
        <v>31.41</v>
      </c>
      <c r="K13" s="133">
        <v>31.41</v>
      </c>
      <c r="L13" s="133">
        <v>31.41</v>
      </c>
      <c r="M13" s="133">
        <v>31.41</v>
      </c>
      <c r="N13" s="133">
        <v>31.41</v>
      </c>
      <c r="O13" s="133">
        <v>31.41</v>
      </c>
      <c r="P13" s="133">
        <v>31.41</v>
      </c>
      <c r="Q13" s="133">
        <v>31.41</v>
      </c>
      <c r="R13" s="133">
        <v>31.41</v>
      </c>
      <c r="S13" s="133">
        <v>31.41</v>
      </c>
      <c r="T13" s="227" t="s">
        <v>87</v>
      </c>
    </row>
    <row r="14" spans="1:20" s="30" customFormat="1" ht="27.75" customHeight="1" x14ac:dyDescent="0.2">
      <c r="A14" s="31">
        <v>4</v>
      </c>
      <c r="B14" s="22" t="s">
        <v>55</v>
      </c>
      <c r="C14" s="157"/>
      <c r="D14" s="148"/>
      <c r="E14" s="148"/>
      <c r="F14" s="148"/>
      <c r="G14" s="148"/>
      <c r="H14" s="148"/>
      <c r="I14" s="23"/>
      <c r="J14" s="262"/>
      <c r="K14" s="179"/>
      <c r="L14" s="179"/>
      <c r="M14" s="179"/>
      <c r="N14" s="179"/>
      <c r="O14" s="179"/>
      <c r="P14" s="179"/>
      <c r="Q14" s="179"/>
      <c r="R14" s="179"/>
      <c r="S14" s="179"/>
      <c r="T14" s="75"/>
    </row>
    <row r="15" spans="1:20" s="102" customFormat="1" ht="19.5" customHeight="1" x14ac:dyDescent="0.2">
      <c r="A15" s="285">
        <v>2</v>
      </c>
      <c r="B15" s="430" t="s">
        <v>190</v>
      </c>
      <c r="C15" s="225" t="s">
        <v>94</v>
      </c>
      <c r="D15" s="223" t="s">
        <v>95</v>
      </c>
      <c r="E15" s="223" t="s">
        <v>80</v>
      </c>
      <c r="F15" s="223" t="s">
        <v>81</v>
      </c>
      <c r="G15" s="285" t="s">
        <v>193</v>
      </c>
      <c r="H15" s="223" t="s">
        <v>82</v>
      </c>
      <c r="I15" s="110" t="s">
        <v>18</v>
      </c>
      <c r="J15" s="133">
        <v>30.29</v>
      </c>
      <c r="K15" s="133">
        <v>30.29</v>
      </c>
      <c r="L15" s="133">
        <v>30.29</v>
      </c>
      <c r="M15" s="133">
        <v>30.29</v>
      </c>
      <c r="N15" s="133">
        <v>30.29</v>
      </c>
      <c r="O15" s="133">
        <v>30.29</v>
      </c>
      <c r="P15" s="133">
        <v>30.29</v>
      </c>
      <c r="Q15" s="133">
        <v>30.29</v>
      </c>
      <c r="R15" s="133">
        <v>30.29</v>
      </c>
      <c r="S15" s="133">
        <v>30.29</v>
      </c>
      <c r="T15" s="227" t="s">
        <v>87</v>
      </c>
    </row>
    <row r="16" spans="1:20" s="102" customFormat="1" ht="19.5" customHeight="1" x14ac:dyDescent="0.2">
      <c r="A16" s="286"/>
      <c r="B16" s="431"/>
      <c r="C16" s="226"/>
      <c r="D16" s="224"/>
      <c r="E16" s="224"/>
      <c r="F16" s="224"/>
      <c r="G16" s="286"/>
      <c r="H16" s="224"/>
      <c r="I16" s="136" t="s">
        <v>19</v>
      </c>
      <c r="J16" s="133">
        <v>30.01</v>
      </c>
      <c r="K16" s="133">
        <v>30.01</v>
      </c>
      <c r="L16" s="133">
        <v>30.01</v>
      </c>
      <c r="M16" s="133">
        <v>30.01</v>
      </c>
      <c r="N16" s="133">
        <v>30.01</v>
      </c>
      <c r="O16" s="133">
        <v>30.01</v>
      </c>
      <c r="P16" s="133">
        <v>30.01</v>
      </c>
      <c r="Q16" s="133">
        <v>30.01</v>
      </c>
      <c r="R16" s="133">
        <v>30.01</v>
      </c>
      <c r="S16" s="133">
        <v>30.01</v>
      </c>
      <c r="T16" s="227" t="s">
        <v>87</v>
      </c>
    </row>
    <row r="17" spans="1:20" s="30" customFormat="1" ht="37.5" customHeight="1" x14ac:dyDescent="0.2">
      <c r="A17" s="21">
        <v>5</v>
      </c>
      <c r="B17" s="22" t="s">
        <v>57</v>
      </c>
      <c r="C17" s="157"/>
      <c r="D17" s="148"/>
      <c r="E17" s="148"/>
      <c r="F17" s="148"/>
      <c r="G17" s="148"/>
      <c r="H17" s="148"/>
      <c r="I17" s="23"/>
      <c r="J17" s="262"/>
      <c r="K17" s="179"/>
      <c r="L17" s="179"/>
      <c r="M17" s="179"/>
      <c r="N17" s="179"/>
      <c r="O17" s="179"/>
      <c r="P17" s="179"/>
      <c r="Q17" s="179"/>
      <c r="R17" s="179"/>
      <c r="S17" s="179"/>
      <c r="T17" s="75"/>
    </row>
    <row r="18" spans="1:20" s="102" customFormat="1" ht="21" customHeight="1" x14ac:dyDescent="0.2">
      <c r="A18" s="285">
        <v>2</v>
      </c>
      <c r="B18" s="430" t="s">
        <v>190</v>
      </c>
      <c r="C18" s="225" t="s">
        <v>94</v>
      </c>
      <c r="D18" s="223" t="s">
        <v>95</v>
      </c>
      <c r="E18" s="223"/>
      <c r="F18" s="223" t="s">
        <v>96</v>
      </c>
      <c r="G18" s="285" t="s">
        <v>193</v>
      </c>
      <c r="H18" s="223" t="s">
        <v>97</v>
      </c>
      <c r="I18" s="110" t="s">
        <v>18</v>
      </c>
      <c r="J18" s="181">
        <v>31.27</v>
      </c>
      <c r="K18" s="181">
        <v>31.27</v>
      </c>
      <c r="L18" s="181">
        <v>31.27</v>
      </c>
      <c r="M18" s="181">
        <v>31.27</v>
      </c>
      <c r="N18" s="181">
        <v>31.27</v>
      </c>
      <c r="O18" s="181">
        <v>31.27</v>
      </c>
      <c r="P18" s="181">
        <v>31.27</v>
      </c>
      <c r="Q18" s="181">
        <v>31.27</v>
      </c>
      <c r="R18" s="181">
        <v>31.27</v>
      </c>
      <c r="S18" s="181">
        <v>31.27</v>
      </c>
      <c r="T18" s="227" t="s">
        <v>87</v>
      </c>
    </row>
    <row r="19" spans="1:20" s="102" customFormat="1" ht="21" customHeight="1" x14ac:dyDescent="0.2">
      <c r="A19" s="286"/>
      <c r="B19" s="431"/>
      <c r="C19" s="226"/>
      <c r="D19" s="224"/>
      <c r="E19" s="224"/>
      <c r="F19" s="224"/>
      <c r="G19" s="286"/>
      <c r="H19" s="224"/>
      <c r="I19" s="136" t="s">
        <v>19</v>
      </c>
      <c r="J19" s="181">
        <v>30.83</v>
      </c>
      <c r="K19" s="181">
        <v>30.83</v>
      </c>
      <c r="L19" s="181">
        <v>30.83</v>
      </c>
      <c r="M19" s="181">
        <v>30.83</v>
      </c>
      <c r="N19" s="181">
        <v>30.83</v>
      </c>
      <c r="O19" s="181">
        <v>30.83</v>
      </c>
      <c r="P19" s="181">
        <v>30.83</v>
      </c>
      <c r="Q19" s="181">
        <v>30.83</v>
      </c>
      <c r="R19" s="181">
        <v>30.83</v>
      </c>
      <c r="S19" s="181">
        <v>30.83</v>
      </c>
      <c r="T19" s="227" t="s">
        <v>87</v>
      </c>
    </row>
    <row r="20" spans="1:20" s="30" customFormat="1" ht="22.5" customHeight="1" x14ac:dyDescent="0.2">
      <c r="A20" s="21">
        <v>6</v>
      </c>
      <c r="B20" s="22" t="s">
        <v>58</v>
      </c>
      <c r="C20" s="157"/>
      <c r="D20" s="148"/>
      <c r="E20" s="148"/>
      <c r="F20" s="148"/>
      <c r="G20" s="148"/>
      <c r="H20" s="148"/>
      <c r="I20" s="23"/>
      <c r="J20" s="262"/>
      <c r="K20" s="179"/>
      <c r="L20" s="179"/>
      <c r="M20" s="179"/>
      <c r="N20" s="179"/>
      <c r="O20" s="179"/>
      <c r="P20" s="179"/>
      <c r="Q20" s="179"/>
      <c r="R20" s="179"/>
      <c r="S20" s="179"/>
      <c r="T20" s="75"/>
    </row>
    <row r="21" spans="1:20" s="102" customFormat="1" ht="16.5" customHeight="1" x14ac:dyDescent="0.2">
      <c r="A21" s="285">
        <v>2</v>
      </c>
      <c r="B21" s="430" t="s">
        <v>190</v>
      </c>
      <c r="C21" s="225" t="s">
        <v>94</v>
      </c>
      <c r="D21" s="223" t="s">
        <v>95</v>
      </c>
      <c r="E21" s="223" t="s">
        <v>100</v>
      </c>
      <c r="F21" s="223" t="s">
        <v>81</v>
      </c>
      <c r="G21" s="285" t="s">
        <v>193</v>
      </c>
      <c r="H21" s="223" t="s">
        <v>82</v>
      </c>
      <c r="I21" s="110" t="s">
        <v>18</v>
      </c>
      <c r="J21" s="181">
        <v>15.49</v>
      </c>
      <c r="K21" s="181">
        <v>15.49</v>
      </c>
      <c r="L21" s="181">
        <v>15.49</v>
      </c>
      <c r="M21" s="181">
        <v>15.49</v>
      </c>
      <c r="N21" s="181">
        <v>15.49</v>
      </c>
      <c r="O21" s="181">
        <v>15.49</v>
      </c>
      <c r="P21" s="181">
        <v>15.49</v>
      </c>
      <c r="Q21" s="181">
        <v>15.49</v>
      </c>
      <c r="R21" s="181">
        <v>15.49</v>
      </c>
      <c r="S21" s="181">
        <v>15.49</v>
      </c>
      <c r="T21" s="227" t="s">
        <v>87</v>
      </c>
    </row>
    <row r="22" spans="1:20" s="102" customFormat="1" ht="16.5" customHeight="1" x14ac:dyDescent="0.2">
      <c r="A22" s="286"/>
      <c r="B22" s="431"/>
      <c r="C22" s="226"/>
      <c r="D22" s="224"/>
      <c r="E22" s="224"/>
      <c r="F22" s="224"/>
      <c r="G22" s="286"/>
      <c r="H22" s="224"/>
      <c r="I22" s="136" t="s">
        <v>19</v>
      </c>
      <c r="J22" s="181">
        <v>15.22</v>
      </c>
      <c r="K22" s="181">
        <v>15.22</v>
      </c>
      <c r="L22" s="181">
        <v>15.22</v>
      </c>
      <c r="M22" s="181">
        <v>15.22</v>
      </c>
      <c r="N22" s="181">
        <v>15.22</v>
      </c>
      <c r="O22" s="181">
        <v>15.22</v>
      </c>
      <c r="P22" s="181">
        <v>15.22</v>
      </c>
      <c r="Q22" s="181">
        <v>15.22</v>
      </c>
      <c r="R22" s="181">
        <v>15.22</v>
      </c>
      <c r="S22" s="181">
        <v>15.22</v>
      </c>
      <c r="T22" s="227" t="s">
        <v>87</v>
      </c>
    </row>
    <row r="23" spans="1:20" s="30" customFormat="1" ht="20.25" customHeight="1" x14ac:dyDescent="0.2">
      <c r="A23" s="21">
        <v>7</v>
      </c>
      <c r="B23" s="22" t="s">
        <v>59</v>
      </c>
      <c r="C23" s="157"/>
      <c r="D23" s="148"/>
      <c r="E23" s="148"/>
      <c r="F23" s="148"/>
      <c r="G23" s="148"/>
      <c r="H23" s="148"/>
      <c r="I23" s="23"/>
      <c r="J23" s="262"/>
      <c r="K23" s="179"/>
      <c r="L23" s="179"/>
      <c r="M23" s="179"/>
      <c r="N23" s="179"/>
      <c r="O23" s="179"/>
      <c r="P23" s="179"/>
      <c r="Q23" s="179"/>
      <c r="R23" s="179"/>
      <c r="S23" s="179"/>
      <c r="T23" s="75"/>
    </row>
    <row r="24" spans="1:20" s="102" customFormat="1" ht="21" customHeight="1" x14ac:dyDescent="0.2">
      <c r="A24" s="285">
        <v>2</v>
      </c>
      <c r="B24" s="430" t="s">
        <v>190</v>
      </c>
      <c r="C24" s="225" t="s">
        <v>78</v>
      </c>
      <c r="D24" s="223" t="s">
        <v>79</v>
      </c>
      <c r="E24" s="223" t="s">
        <v>100</v>
      </c>
      <c r="F24" s="223" t="s">
        <v>81</v>
      </c>
      <c r="G24" s="285" t="s">
        <v>193</v>
      </c>
      <c r="H24" s="223" t="s">
        <v>82</v>
      </c>
      <c r="I24" s="110" t="s">
        <v>18</v>
      </c>
      <c r="J24" s="181">
        <v>15.49</v>
      </c>
      <c r="K24" s="181">
        <v>15.49</v>
      </c>
      <c r="L24" s="181">
        <v>15.49</v>
      </c>
      <c r="M24" s="181">
        <v>15.49</v>
      </c>
      <c r="N24" s="181">
        <v>15.49</v>
      </c>
      <c r="O24" s="181">
        <v>15.49</v>
      </c>
      <c r="P24" s="181">
        <v>15.49</v>
      </c>
      <c r="Q24" s="181">
        <v>15.49</v>
      </c>
      <c r="R24" s="181">
        <v>15.49</v>
      </c>
      <c r="S24" s="181">
        <v>15.49</v>
      </c>
      <c r="T24" s="227" t="s">
        <v>87</v>
      </c>
    </row>
    <row r="25" spans="1:20" s="102" customFormat="1" ht="18.75" customHeight="1" x14ac:dyDescent="0.2">
      <c r="A25" s="286"/>
      <c r="B25" s="431"/>
      <c r="C25" s="226"/>
      <c r="D25" s="224"/>
      <c r="E25" s="224"/>
      <c r="F25" s="224"/>
      <c r="G25" s="286"/>
      <c r="H25" s="224"/>
      <c r="I25" s="136" t="s">
        <v>19</v>
      </c>
      <c r="J25" s="181">
        <v>15.22</v>
      </c>
      <c r="K25" s="181">
        <v>15.22</v>
      </c>
      <c r="L25" s="181">
        <v>15.22</v>
      </c>
      <c r="M25" s="181">
        <v>15.22</v>
      </c>
      <c r="N25" s="181">
        <v>15.22</v>
      </c>
      <c r="O25" s="181">
        <v>15.22</v>
      </c>
      <c r="P25" s="181">
        <v>15.22</v>
      </c>
      <c r="Q25" s="181">
        <v>15.22</v>
      </c>
      <c r="R25" s="181">
        <v>15.22</v>
      </c>
      <c r="S25" s="181">
        <v>15.22</v>
      </c>
      <c r="T25" s="227" t="s">
        <v>87</v>
      </c>
    </row>
    <row r="26" spans="1:20" s="30" customFormat="1" ht="20.25" customHeight="1" x14ac:dyDescent="0.2">
      <c r="A26" s="21">
        <v>8</v>
      </c>
      <c r="B26" s="22" t="s">
        <v>60</v>
      </c>
      <c r="C26" s="157"/>
      <c r="D26" s="148"/>
      <c r="E26" s="148"/>
      <c r="F26" s="148"/>
      <c r="G26" s="148"/>
      <c r="H26" s="148"/>
      <c r="I26" s="23"/>
      <c r="J26" s="262"/>
      <c r="K26" s="179"/>
      <c r="L26" s="179"/>
      <c r="M26" s="179"/>
      <c r="N26" s="179"/>
      <c r="O26" s="179"/>
      <c r="P26" s="179"/>
      <c r="Q26" s="179"/>
      <c r="R26" s="179"/>
      <c r="S26" s="179"/>
      <c r="T26" s="75"/>
    </row>
    <row r="27" spans="1:20" s="102" customFormat="1" ht="20.25" customHeight="1" x14ac:dyDescent="0.2">
      <c r="A27" s="285">
        <v>2</v>
      </c>
      <c r="B27" s="430" t="s">
        <v>190</v>
      </c>
      <c r="C27" s="225" t="s">
        <v>94</v>
      </c>
      <c r="D27" s="223" t="s">
        <v>95</v>
      </c>
      <c r="E27" s="223" t="s">
        <v>100</v>
      </c>
      <c r="F27" s="223" t="s">
        <v>81</v>
      </c>
      <c r="G27" s="285" t="s">
        <v>193</v>
      </c>
      <c r="H27" s="223" t="s">
        <v>82</v>
      </c>
      <c r="I27" s="110" t="s">
        <v>18</v>
      </c>
      <c r="J27" s="181">
        <v>15.49</v>
      </c>
      <c r="K27" s="181">
        <v>15.49</v>
      </c>
      <c r="L27" s="181">
        <v>15.49</v>
      </c>
      <c r="M27" s="181">
        <v>15.49</v>
      </c>
      <c r="N27" s="181">
        <v>15.49</v>
      </c>
      <c r="O27" s="181">
        <v>15.49</v>
      </c>
      <c r="P27" s="181">
        <v>15.49</v>
      </c>
      <c r="Q27" s="181">
        <v>15.49</v>
      </c>
      <c r="R27" s="181">
        <v>15.49</v>
      </c>
      <c r="S27" s="181">
        <v>15.49</v>
      </c>
      <c r="T27" s="227" t="s">
        <v>87</v>
      </c>
    </row>
    <row r="28" spans="1:20" s="102" customFormat="1" ht="20.25" customHeight="1" x14ac:dyDescent="0.2">
      <c r="A28" s="286"/>
      <c r="B28" s="431"/>
      <c r="C28" s="226"/>
      <c r="D28" s="224"/>
      <c r="E28" s="224"/>
      <c r="F28" s="224"/>
      <c r="G28" s="286"/>
      <c r="H28" s="224"/>
      <c r="I28" s="136" t="s">
        <v>19</v>
      </c>
      <c r="J28" s="181">
        <v>15.22</v>
      </c>
      <c r="K28" s="181">
        <v>15.22</v>
      </c>
      <c r="L28" s="181">
        <v>15.22</v>
      </c>
      <c r="M28" s="181">
        <v>15.22</v>
      </c>
      <c r="N28" s="181">
        <v>15.22</v>
      </c>
      <c r="O28" s="181">
        <v>15.22</v>
      </c>
      <c r="P28" s="181">
        <v>15.22</v>
      </c>
      <c r="Q28" s="181">
        <v>15.22</v>
      </c>
      <c r="R28" s="181">
        <v>15.22</v>
      </c>
      <c r="S28" s="181">
        <v>15.22</v>
      </c>
      <c r="T28" s="227" t="s">
        <v>87</v>
      </c>
    </row>
    <row r="29" spans="1:20" s="30" customFormat="1" ht="27" customHeight="1" x14ac:dyDescent="0.2">
      <c r="A29" s="21">
        <v>9</v>
      </c>
      <c r="B29" s="22" t="s">
        <v>61</v>
      </c>
      <c r="C29" s="157"/>
      <c r="D29" s="148"/>
      <c r="E29" s="148"/>
      <c r="F29" s="148"/>
      <c r="G29" s="148"/>
      <c r="H29" s="148"/>
      <c r="I29" s="23"/>
      <c r="J29" s="262"/>
      <c r="K29" s="179"/>
      <c r="L29" s="179"/>
      <c r="M29" s="179"/>
      <c r="N29" s="179"/>
      <c r="O29" s="179"/>
      <c r="P29" s="179"/>
      <c r="Q29" s="179"/>
      <c r="R29" s="179"/>
      <c r="S29" s="179"/>
      <c r="T29" s="75"/>
    </row>
    <row r="30" spans="1:20" s="102" customFormat="1" ht="18" customHeight="1" x14ac:dyDescent="0.2">
      <c r="A30" s="285">
        <v>2</v>
      </c>
      <c r="B30" s="430" t="s">
        <v>190</v>
      </c>
      <c r="C30" s="225" t="s">
        <v>78</v>
      </c>
      <c r="D30" s="223" t="s">
        <v>79</v>
      </c>
      <c r="E30" s="223" t="s">
        <v>100</v>
      </c>
      <c r="F30" s="223" t="s">
        <v>81</v>
      </c>
      <c r="G30" s="285" t="s">
        <v>193</v>
      </c>
      <c r="H30" s="223" t="s">
        <v>82</v>
      </c>
      <c r="I30" s="110" t="s">
        <v>18</v>
      </c>
      <c r="J30" s="181">
        <v>15.49</v>
      </c>
      <c r="K30" s="181">
        <v>15.49</v>
      </c>
      <c r="L30" s="181">
        <v>15.49</v>
      </c>
      <c r="M30" s="181">
        <v>15.49</v>
      </c>
      <c r="N30" s="181">
        <v>15.49</v>
      </c>
      <c r="O30" s="181">
        <v>15.49</v>
      </c>
      <c r="P30" s="181">
        <v>15.49</v>
      </c>
      <c r="Q30" s="181">
        <v>15.49</v>
      </c>
      <c r="R30" s="181">
        <v>15.49</v>
      </c>
      <c r="S30" s="181">
        <v>15.49</v>
      </c>
      <c r="T30" s="227" t="s">
        <v>87</v>
      </c>
    </row>
    <row r="31" spans="1:20" s="102" customFormat="1" ht="18.75" customHeight="1" x14ac:dyDescent="0.2">
      <c r="A31" s="286"/>
      <c r="B31" s="431"/>
      <c r="C31" s="226"/>
      <c r="D31" s="224"/>
      <c r="E31" s="224"/>
      <c r="F31" s="224"/>
      <c r="G31" s="286"/>
      <c r="H31" s="224"/>
      <c r="I31" s="136" t="s">
        <v>19</v>
      </c>
      <c r="J31" s="181">
        <v>15.22</v>
      </c>
      <c r="K31" s="181">
        <v>15.22</v>
      </c>
      <c r="L31" s="181">
        <v>15.22</v>
      </c>
      <c r="M31" s="181">
        <v>15.22</v>
      </c>
      <c r="N31" s="181">
        <v>15.22</v>
      </c>
      <c r="O31" s="181">
        <v>15.22</v>
      </c>
      <c r="P31" s="181">
        <v>15.22</v>
      </c>
      <c r="Q31" s="181">
        <v>15.22</v>
      </c>
      <c r="R31" s="181">
        <v>15.22</v>
      </c>
      <c r="S31" s="181">
        <v>15.22</v>
      </c>
      <c r="T31" s="227" t="s">
        <v>87</v>
      </c>
    </row>
    <row r="32" spans="1:20" s="30" customFormat="1" ht="23.25" customHeight="1" x14ac:dyDescent="0.2">
      <c r="A32" s="21">
        <v>10</v>
      </c>
      <c r="B32" s="22" t="s">
        <v>62</v>
      </c>
      <c r="C32" s="157"/>
      <c r="D32" s="148"/>
      <c r="E32" s="148"/>
      <c r="F32" s="148"/>
      <c r="G32" s="148"/>
      <c r="H32" s="148"/>
      <c r="I32" s="23"/>
      <c r="J32" s="262"/>
      <c r="K32" s="179"/>
      <c r="L32" s="179"/>
      <c r="M32" s="179"/>
      <c r="N32" s="179"/>
      <c r="O32" s="179"/>
      <c r="P32" s="179"/>
      <c r="Q32" s="179"/>
      <c r="R32" s="179"/>
      <c r="S32" s="179"/>
      <c r="T32" s="75"/>
    </row>
    <row r="33" spans="1:20" s="102" customFormat="1" ht="23.25" customHeight="1" x14ac:dyDescent="0.2">
      <c r="A33" s="285">
        <v>2</v>
      </c>
      <c r="B33" s="430" t="s">
        <v>190</v>
      </c>
      <c r="C33" s="225" t="s">
        <v>94</v>
      </c>
      <c r="D33" s="223" t="s">
        <v>95</v>
      </c>
      <c r="E33" s="223" t="s">
        <v>100</v>
      </c>
      <c r="F33" s="223" t="s">
        <v>81</v>
      </c>
      <c r="G33" s="285" t="s">
        <v>193</v>
      </c>
      <c r="H33" s="223" t="s">
        <v>82</v>
      </c>
      <c r="I33" s="110" t="s">
        <v>18</v>
      </c>
      <c r="J33" s="181">
        <v>21.07</v>
      </c>
      <c r="K33" s="181">
        <v>21.07</v>
      </c>
      <c r="L33" s="181">
        <v>21.07</v>
      </c>
      <c r="M33" s="181">
        <v>21.07</v>
      </c>
      <c r="N33" s="181">
        <v>21.07</v>
      </c>
      <c r="O33" s="181">
        <v>21.07</v>
      </c>
      <c r="P33" s="181">
        <v>21.07</v>
      </c>
      <c r="Q33" s="181">
        <v>21.07</v>
      </c>
      <c r="R33" s="181">
        <v>21.07</v>
      </c>
      <c r="S33" s="181">
        <v>21.07</v>
      </c>
      <c r="T33" s="227" t="s">
        <v>87</v>
      </c>
    </row>
    <row r="34" spans="1:20" s="102" customFormat="1" ht="23.25" customHeight="1" x14ac:dyDescent="0.2">
      <c r="A34" s="286"/>
      <c r="B34" s="431"/>
      <c r="C34" s="226"/>
      <c r="D34" s="224"/>
      <c r="E34" s="224"/>
      <c r="F34" s="224"/>
      <c r="G34" s="286"/>
      <c r="H34" s="224"/>
      <c r="I34" s="136" t="s">
        <v>19</v>
      </c>
      <c r="J34" s="181">
        <v>20.79</v>
      </c>
      <c r="K34" s="181">
        <v>20.79</v>
      </c>
      <c r="L34" s="181">
        <v>20.79</v>
      </c>
      <c r="M34" s="181">
        <v>20.79</v>
      </c>
      <c r="N34" s="181">
        <v>20.79</v>
      </c>
      <c r="O34" s="181">
        <v>20.79</v>
      </c>
      <c r="P34" s="181">
        <v>20.79</v>
      </c>
      <c r="Q34" s="181">
        <v>20.79</v>
      </c>
      <c r="R34" s="181">
        <v>20.79</v>
      </c>
      <c r="S34" s="181">
        <v>20.79</v>
      </c>
      <c r="T34" s="227" t="s">
        <v>87</v>
      </c>
    </row>
    <row r="35" spans="1:20" s="30" customFormat="1" ht="16.5" customHeight="1" x14ac:dyDescent="0.2">
      <c r="A35" s="21">
        <v>11</v>
      </c>
      <c r="B35" s="22" t="s">
        <v>63</v>
      </c>
      <c r="C35" s="157"/>
      <c r="D35" s="148"/>
      <c r="E35" s="148"/>
      <c r="F35" s="148"/>
      <c r="G35" s="148"/>
      <c r="H35" s="148"/>
      <c r="I35" s="23"/>
      <c r="J35" s="262"/>
      <c r="K35" s="179"/>
      <c r="L35" s="179"/>
      <c r="M35" s="179"/>
      <c r="N35" s="179"/>
      <c r="O35" s="179"/>
      <c r="P35" s="179"/>
      <c r="Q35" s="179"/>
      <c r="R35" s="179"/>
      <c r="S35" s="179"/>
      <c r="T35" s="75"/>
    </row>
    <row r="36" spans="1:20" s="102" customFormat="1" ht="16.5" customHeight="1" x14ac:dyDescent="0.2">
      <c r="A36" s="285">
        <v>2</v>
      </c>
      <c r="B36" s="430" t="s">
        <v>190</v>
      </c>
      <c r="C36" s="225" t="s">
        <v>94</v>
      </c>
      <c r="D36" s="223" t="s">
        <v>95</v>
      </c>
      <c r="E36" s="223" t="s">
        <v>100</v>
      </c>
      <c r="F36" s="223" t="s">
        <v>81</v>
      </c>
      <c r="G36" s="285" t="s">
        <v>193</v>
      </c>
      <c r="H36" s="223" t="s">
        <v>82</v>
      </c>
      <c r="I36" s="110" t="s">
        <v>18</v>
      </c>
      <c r="J36" s="181">
        <v>21.07</v>
      </c>
      <c r="K36" s="181">
        <v>21.07</v>
      </c>
      <c r="L36" s="181">
        <v>21.07</v>
      </c>
      <c r="M36" s="181">
        <v>21.07</v>
      </c>
      <c r="N36" s="181">
        <v>21.07</v>
      </c>
      <c r="O36" s="181">
        <v>21.07</v>
      </c>
      <c r="P36" s="181">
        <v>21.07</v>
      </c>
      <c r="Q36" s="181">
        <v>21.07</v>
      </c>
      <c r="R36" s="181">
        <v>21.07</v>
      </c>
      <c r="S36" s="181">
        <v>21.07</v>
      </c>
      <c r="T36" s="227" t="s">
        <v>87</v>
      </c>
    </row>
    <row r="37" spans="1:20" s="102" customFormat="1" ht="16.5" customHeight="1" x14ac:dyDescent="0.2">
      <c r="A37" s="286"/>
      <c r="B37" s="431"/>
      <c r="C37" s="226"/>
      <c r="D37" s="224"/>
      <c r="E37" s="224"/>
      <c r="F37" s="224"/>
      <c r="G37" s="286"/>
      <c r="H37" s="224"/>
      <c r="I37" s="136" t="s">
        <v>19</v>
      </c>
      <c r="J37" s="181">
        <v>20.79</v>
      </c>
      <c r="K37" s="181">
        <v>20.79</v>
      </c>
      <c r="L37" s="181">
        <v>20.79</v>
      </c>
      <c r="M37" s="181">
        <v>20.79</v>
      </c>
      <c r="N37" s="181">
        <v>20.79</v>
      </c>
      <c r="O37" s="181">
        <v>20.79</v>
      </c>
      <c r="P37" s="181">
        <v>20.79</v>
      </c>
      <c r="Q37" s="181">
        <v>20.79</v>
      </c>
      <c r="R37" s="181">
        <v>20.79</v>
      </c>
      <c r="S37" s="181">
        <v>20.79</v>
      </c>
      <c r="T37" s="227" t="s">
        <v>87</v>
      </c>
    </row>
    <row r="38" spans="1:20" s="30" customFormat="1" ht="27.75" customHeight="1" x14ac:dyDescent="0.2">
      <c r="A38" s="21">
        <v>12</v>
      </c>
      <c r="B38" s="22" t="s">
        <v>64</v>
      </c>
      <c r="C38" s="157"/>
      <c r="D38" s="148"/>
      <c r="E38" s="148"/>
      <c r="F38" s="148"/>
      <c r="G38" s="148"/>
      <c r="H38" s="148"/>
      <c r="I38" s="23"/>
      <c r="J38" s="262"/>
      <c r="K38" s="179"/>
      <c r="L38" s="179"/>
      <c r="M38" s="179"/>
      <c r="N38" s="179"/>
      <c r="O38" s="179"/>
      <c r="P38" s="179"/>
      <c r="Q38" s="179"/>
      <c r="R38" s="179"/>
      <c r="S38" s="179"/>
      <c r="T38" s="75"/>
    </row>
    <row r="39" spans="1:20" s="2" customFormat="1" ht="21.75" customHeight="1" x14ac:dyDescent="0.2">
      <c r="A39" s="295">
        <v>2</v>
      </c>
      <c r="B39" s="365" t="s">
        <v>190</v>
      </c>
      <c r="C39" s="225" t="s">
        <v>94</v>
      </c>
      <c r="D39" s="223" t="s">
        <v>95</v>
      </c>
      <c r="E39" s="223" t="s">
        <v>100</v>
      </c>
      <c r="F39" s="223" t="s">
        <v>81</v>
      </c>
      <c r="G39" s="285" t="s">
        <v>193</v>
      </c>
      <c r="H39" s="223" t="s">
        <v>82</v>
      </c>
      <c r="I39" s="242" t="s">
        <v>18</v>
      </c>
      <c r="J39" s="180">
        <v>21.07</v>
      </c>
      <c r="K39" s="180">
        <v>21.07</v>
      </c>
      <c r="L39" s="180">
        <v>21.07</v>
      </c>
      <c r="M39" s="180">
        <v>21.07</v>
      </c>
      <c r="N39" s="180">
        <v>21.07</v>
      </c>
      <c r="O39" s="180">
        <v>21.07</v>
      </c>
      <c r="P39" s="180">
        <v>21.07</v>
      </c>
      <c r="Q39" s="180">
        <v>21.07</v>
      </c>
      <c r="R39" s="180">
        <v>21.07</v>
      </c>
      <c r="S39" s="180">
        <v>21.07</v>
      </c>
      <c r="T39" s="227" t="s">
        <v>87</v>
      </c>
    </row>
    <row r="40" spans="1:20" s="2" customFormat="1" ht="18" customHeight="1" x14ac:dyDescent="0.2">
      <c r="A40" s="296"/>
      <c r="B40" s="366"/>
      <c r="C40" s="226"/>
      <c r="D40" s="224"/>
      <c r="E40" s="224"/>
      <c r="F40" s="224"/>
      <c r="G40" s="286"/>
      <c r="H40" s="224"/>
      <c r="I40" s="139" t="s">
        <v>19</v>
      </c>
      <c r="J40" s="180">
        <v>20.79</v>
      </c>
      <c r="K40" s="180">
        <v>20.79</v>
      </c>
      <c r="L40" s="180">
        <v>20.79</v>
      </c>
      <c r="M40" s="180">
        <v>20.79</v>
      </c>
      <c r="N40" s="180">
        <v>20.79</v>
      </c>
      <c r="O40" s="180">
        <v>20.79</v>
      </c>
      <c r="P40" s="180">
        <v>20.79</v>
      </c>
      <c r="Q40" s="180">
        <v>20.79</v>
      </c>
      <c r="R40" s="180">
        <v>20.79</v>
      </c>
      <c r="S40" s="180">
        <v>20.79</v>
      </c>
      <c r="T40" s="227" t="s">
        <v>87</v>
      </c>
    </row>
    <row r="41" spans="1:20" s="30" customFormat="1" ht="26.25" customHeight="1" x14ac:dyDescent="0.2">
      <c r="A41" s="21">
        <v>13</v>
      </c>
      <c r="B41" s="22" t="s">
        <v>65</v>
      </c>
      <c r="C41" s="157"/>
      <c r="D41" s="148"/>
      <c r="E41" s="148"/>
      <c r="F41" s="148"/>
      <c r="G41" s="148"/>
      <c r="H41" s="148"/>
      <c r="I41" s="23"/>
      <c r="J41" s="262"/>
      <c r="K41" s="179"/>
      <c r="L41" s="179"/>
      <c r="M41" s="179"/>
      <c r="N41" s="179"/>
      <c r="O41" s="179"/>
      <c r="P41" s="179"/>
      <c r="Q41" s="179"/>
      <c r="R41" s="179"/>
      <c r="S41" s="179"/>
      <c r="T41" s="75"/>
    </row>
    <row r="42" spans="1:20" s="102" customFormat="1" ht="21.75" customHeight="1" x14ac:dyDescent="0.2">
      <c r="A42" s="285">
        <v>2</v>
      </c>
      <c r="B42" s="430" t="s">
        <v>190</v>
      </c>
      <c r="C42" s="225" t="s">
        <v>94</v>
      </c>
      <c r="D42" s="223" t="s">
        <v>95</v>
      </c>
      <c r="E42" s="223" t="s">
        <v>100</v>
      </c>
      <c r="F42" s="223" t="s">
        <v>81</v>
      </c>
      <c r="G42" s="285" t="s">
        <v>193</v>
      </c>
      <c r="H42" s="223" t="s">
        <v>82</v>
      </c>
      <c r="I42" s="110" t="s">
        <v>18</v>
      </c>
      <c r="J42" s="181">
        <v>21.07</v>
      </c>
      <c r="K42" s="181">
        <v>21.07</v>
      </c>
      <c r="L42" s="181">
        <v>21.07</v>
      </c>
      <c r="M42" s="181">
        <v>21.07</v>
      </c>
      <c r="N42" s="181">
        <v>21.07</v>
      </c>
      <c r="O42" s="181">
        <v>21.07</v>
      </c>
      <c r="P42" s="181">
        <v>21.07</v>
      </c>
      <c r="Q42" s="181">
        <v>21.07</v>
      </c>
      <c r="R42" s="181">
        <v>21.07</v>
      </c>
      <c r="S42" s="181">
        <v>21.07</v>
      </c>
      <c r="T42" s="227" t="s">
        <v>87</v>
      </c>
    </row>
    <row r="43" spans="1:20" s="102" customFormat="1" ht="18" customHeight="1" x14ac:dyDescent="0.2">
      <c r="A43" s="286"/>
      <c r="B43" s="431"/>
      <c r="C43" s="226"/>
      <c r="D43" s="224"/>
      <c r="E43" s="224"/>
      <c r="F43" s="224"/>
      <c r="G43" s="286"/>
      <c r="H43" s="224"/>
      <c r="I43" s="136" t="s">
        <v>19</v>
      </c>
      <c r="J43" s="181">
        <v>20.79</v>
      </c>
      <c r="K43" s="181">
        <v>20.79</v>
      </c>
      <c r="L43" s="181">
        <v>20.79</v>
      </c>
      <c r="M43" s="181">
        <v>20.79</v>
      </c>
      <c r="N43" s="181">
        <v>20.79</v>
      </c>
      <c r="O43" s="181">
        <v>20.79</v>
      </c>
      <c r="P43" s="181">
        <v>20.79</v>
      </c>
      <c r="Q43" s="181">
        <v>20.79</v>
      </c>
      <c r="R43" s="181">
        <v>20.79</v>
      </c>
      <c r="S43" s="181">
        <v>20.79</v>
      </c>
      <c r="T43" s="227" t="s">
        <v>87</v>
      </c>
    </row>
    <row r="44" spans="1:20" s="30" customFormat="1" ht="24.75" customHeight="1" x14ac:dyDescent="0.2">
      <c r="A44" s="33">
        <v>16</v>
      </c>
      <c r="B44" s="22" t="s">
        <v>68</v>
      </c>
      <c r="C44" s="157"/>
      <c r="D44" s="148"/>
      <c r="E44" s="148"/>
      <c r="F44" s="148"/>
      <c r="G44" s="148"/>
      <c r="H44" s="148"/>
      <c r="I44" s="23"/>
      <c r="J44" s="262"/>
      <c r="K44" s="179"/>
      <c r="L44" s="179"/>
      <c r="M44" s="179"/>
      <c r="N44" s="179"/>
      <c r="O44" s="179"/>
      <c r="P44" s="179"/>
      <c r="Q44" s="179"/>
      <c r="R44" s="179"/>
      <c r="S44" s="179"/>
      <c r="T44" s="75"/>
    </row>
    <row r="45" spans="1:20" s="102" customFormat="1" ht="15.75" customHeight="1" x14ac:dyDescent="0.2">
      <c r="A45" s="285">
        <v>2</v>
      </c>
      <c r="B45" s="430" t="s">
        <v>190</v>
      </c>
      <c r="C45" s="225" t="s">
        <v>94</v>
      </c>
      <c r="D45" s="223" t="s">
        <v>95</v>
      </c>
      <c r="E45" s="223" t="s">
        <v>80</v>
      </c>
      <c r="F45" s="223" t="s">
        <v>81</v>
      </c>
      <c r="G45" s="285" t="s">
        <v>193</v>
      </c>
      <c r="H45" s="223" t="s">
        <v>82</v>
      </c>
      <c r="I45" s="110" t="s">
        <v>18</v>
      </c>
      <c r="J45" s="133">
        <v>23.76</v>
      </c>
      <c r="K45" s="133">
        <v>23.76</v>
      </c>
      <c r="L45" s="133">
        <v>23.76</v>
      </c>
      <c r="M45" s="133">
        <v>23.76</v>
      </c>
      <c r="N45" s="133">
        <v>23.76</v>
      </c>
      <c r="O45" s="133">
        <v>23.76</v>
      </c>
      <c r="P45" s="133">
        <v>23.76</v>
      </c>
      <c r="Q45" s="133">
        <v>23.76</v>
      </c>
      <c r="R45" s="133">
        <v>23.76</v>
      </c>
      <c r="S45" s="133">
        <v>23.76</v>
      </c>
      <c r="T45" s="227" t="s">
        <v>87</v>
      </c>
    </row>
    <row r="46" spans="1:20" s="102" customFormat="1" ht="13.5" customHeight="1" x14ac:dyDescent="0.2">
      <c r="A46" s="286"/>
      <c r="B46" s="431"/>
      <c r="C46" s="226"/>
      <c r="D46" s="224"/>
      <c r="E46" s="224"/>
      <c r="F46" s="224"/>
      <c r="G46" s="286"/>
      <c r="H46" s="224"/>
      <c r="I46" s="136" t="s">
        <v>19</v>
      </c>
      <c r="J46" s="133">
        <v>23.48</v>
      </c>
      <c r="K46" s="133">
        <v>23.48</v>
      </c>
      <c r="L46" s="133">
        <v>23.48</v>
      </c>
      <c r="M46" s="133">
        <v>23.48</v>
      </c>
      <c r="N46" s="133">
        <v>23.48</v>
      </c>
      <c r="O46" s="133">
        <v>23.48</v>
      </c>
      <c r="P46" s="133">
        <v>23.48</v>
      </c>
      <c r="Q46" s="133">
        <v>23.48</v>
      </c>
      <c r="R46" s="133">
        <v>23.48</v>
      </c>
      <c r="S46" s="133">
        <v>23.48</v>
      </c>
      <c r="T46" s="227" t="s">
        <v>87</v>
      </c>
    </row>
    <row r="47" spans="1:20" s="30" customFormat="1" ht="29.25" customHeight="1" x14ac:dyDescent="0.2">
      <c r="A47" s="21">
        <v>17</v>
      </c>
      <c r="B47" s="22" t="s">
        <v>69</v>
      </c>
      <c r="C47" s="157"/>
      <c r="D47" s="157"/>
      <c r="E47" s="157"/>
      <c r="F47" s="157"/>
      <c r="G47" s="157"/>
      <c r="H47" s="157"/>
      <c r="I47" s="23"/>
      <c r="J47" s="262"/>
      <c r="K47" s="179"/>
      <c r="L47" s="179"/>
      <c r="M47" s="179"/>
      <c r="N47" s="179"/>
      <c r="O47" s="179"/>
      <c r="P47" s="179"/>
      <c r="Q47" s="179"/>
      <c r="R47" s="179"/>
      <c r="S47" s="179"/>
      <c r="T47" s="75"/>
    </row>
    <row r="48" spans="1:20" s="102" customFormat="1" ht="17.25" customHeight="1" x14ac:dyDescent="0.2">
      <c r="A48" s="285">
        <v>2</v>
      </c>
      <c r="B48" s="430" t="s">
        <v>190</v>
      </c>
      <c r="C48" s="225" t="s">
        <v>94</v>
      </c>
      <c r="D48" s="223" t="s">
        <v>95</v>
      </c>
      <c r="E48" s="223" t="s">
        <v>80</v>
      </c>
      <c r="F48" s="223" t="s">
        <v>81</v>
      </c>
      <c r="G48" s="285" t="s">
        <v>192</v>
      </c>
      <c r="H48" s="223" t="s">
        <v>82</v>
      </c>
      <c r="I48" s="110" t="s">
        <v>18</v>
      </c>
      <c r="J48" s="133">
        <v>31.69</v>
      </c>
      <c r="K48" s="133">
        <v>31.69</v>
      </c>
      <c r="L48" s="133">
        <v>31.69</v>
      </c>
      <c r="M48" s="133">
        <v>31.69</v>
      </c>
      <c r="N48" s="133">
        <v>31.69</v>
      </c>
      <c r="O48" s="133">
        <v>31.69</v>
      </c>
      <c r="P48" s="133">
        <v>31.69</v>
      </c>
      <c r="Q48" s="133">
        <v>31.69</v>
      </c>
      <c r="R48" s="133">
        <v>31.69</v>
      </c>
      <c r="S48" s="133">
        <v>31.69</v>
      </c>
      <c r="T48" s="227" t="s">
        <v>87</v>
      </c>
    </row>
    <row r="49" spans="1:20" s="102" customFormat="1" ht="17.25" customHeight="1" x14ac:dyDescent="0.2">
      <c r="A49" s="286"/>
      <c r="B49" s="431"/>
      <c r="C49" s="226"/>
      <c r="D49" s="224"/>
      <c r="E49" s="224"/>
      <c r="F49" s="224"/>
      <c r="G49" s="286"/>
      <c r="H49" s="224"/>
      <c r="I49" s="136" t="s">
        <v>19</v>
      </c>
      <c r="J49" s="133">
        <v>31.41</v>
      </c>
      <c r="K49" s="133">
        <v>31.41</v>
      </c>
      <c r="L49" s="133">
        <v>31.41</v>
      </c>
      <c r="M49" s="133">
        <v>31.41</v>
      </c>
      <c r="N49" s="133">
        <v>31.41</v>
      </c>
      <c r="O49" s="133">
        <v>31.41</v>
      </c>
      <c r="P49" s="133">
        <v>31.41</v>
      </c>
      <c r="Q49" s="133">
        <v>31.41</v>
      </c>
      <c r="R49" s="133">
        <v>31.41</v>
      </c>
      <c r="S49" s="133">
        <v>31.41</v>
      </c>
      <c r="T49" s="227" t="s">
        <v>87</v>
      </c>
    </row>
    <row r="50" spans="1:20" s="30" customFormat="1" ht="27.75" customHeight="1" x14ac:dyDescent="0.2">
      <c r="A50" s="21">
        <v>19</v>
      </c>
      <c r="B50" s="73" t="s">
        <v>20</v>
      </c>
      <c r="C50" s="21"/>
      <c r="D50" s="21"/>
      <c r="E50" s="21"/>
      <c r="F50" s="21"/>
      <c r="G50" s="21"/>
      <c r="H50" s="21"/>
      <c r="I50" s="23"/>
      <c r="J50" s="262"/>
      <c r="K50" s="179"/>
      <c r="L50" s="179"/>
      <c r="M50" s="179"/>
      <c r="N50" s="179"/>
      <c r="O50" s="179"/>
      <c r="P50" s="179"/>
      <c r="Q50" s="179"/>
      <c r="R50" s="179"/>
      <c r="S50" s="179"/>
      <c r="T50" s="75"/>
    </row>
    <row r="51" spans="1:20" s="102" customFormat="1" ht="22.5" customHeight="1" x14ac:dyDescent="0.2">
      <c r="A51" s="285">
        <v>2</v>
      </c>
      <c r="B51" s="430" t="s">
        <v>190</v>
      </c>
      <c r="C51" s="285" t="s">
        <v>106</v>
      </c>
      <c r="D51" s="285" t="s">
        <v>107</v>
      </c>
      <c r="E51" s="225" t="s">
        <v>108</v>
      </c>
      <c r="F51" s="225" t="s">
        <v>109</v>
      </c>
      <c r="G51" s="285" t="s">
        <v>193</v>
      </c>
      <c r="H51" s="285"/>
      <c r="I51" s="110" t="s">
        <v>18</v>
      </c>
      <c r="J51" s="184">
        <v>1.1200000000000001</v>
      </c>
      <c r="K51" s="184">
        <v>1.1200000000000001</v>
      </c>
      <c r="L51" s="184">
        <v>1.1200000000000001</v>
      </c>
      <c r="M51" s="184">
        <v>1.1200000000000001</v>
      </c>
      <c r="N51" s="184">
        <v>1.1200000000000001</v>
      </c>
      <c r="O51" s="184">
        <v>1.1200000000000001</v>
      </c>
      <c r="P51" s="184">
        <v>1.1200000000000001</v>
      </c>
      <c r="Q51" s="184">
        <v>1.1200000000000001</v>
      </c>
      <c r="R51" s="184">
        <v>1.1200000000000001</v>
      </c>
      <c r="S51" s="184">
        <v>1.1200000000000001</v>
      </c>
      <c r="T51" s="227" t="s">
        <v>87</v>
      </c>
    </row>
    <row r="52" spans="1:20" s="102" customFormat="1" ht="16.5" customHeight="1" x14ac:dyDescent="0.2">
      <c r="A52" s="286"/>
      <c r="B52" s="431"/>
      <c r="C52" s="286"/>
      <c r="D52" s="286"/>
      <c r="E52" s="226" t="s">
        <v>111</v>
      </c>
      <c r="F52" s="226" t="s">
        <v>109</v>
      </c>
      <c r="G52" s="286"/>
      <c r="H52" s="286"/>
      <c r="I52" s="136" t="s">
        <v>19</v>
      </c>
      <c r="J52" s="184">
        <v>1.1200000000000001</v>
      </c>
      <c r="K52" s="184">
        <v>1.1200000000000001</v>
      </c>
      <c r="L52" s="184">
        <v>1.1200000000000001</v>
      </c>
      <c r="M52" s="184">
        <v>1.1200000000000001</v>
      </c>
      <c r="N52" s="184">
        <v>1.1200000000000001</v>
      </c>
      <c r="O52" s="184">
        <v>1.1200000000000001</v>
      </c>
      <c r="P52" s="184">
        <v>1.1200000000000001</v>
      </c>
      <c r="Q52" s="184">
        <v>1.1200000000000001</v>
      </c>
      <c r="R52" s="184">
        <v>1.1200000000000001</v>
      </c>
      <c r="S52" s="184">
        <v>1.1200000000000001</v>
      </c>
      <c r="T52" s="227" t="s">
        <v>87</v>
      </c>
    </row>
    <row r="53" spans="1:20" s="30" customFormat="1" ht="21" customHeight="1" x14ac:dyDescent="0.2">
      <c r="A53" s="33">
        <v>22</v>
      </c>
      <c r="B53" s="36" t="s">
        <v>72</v>
      </c>
      <c r="C53" s="157"/>
      <c r="D53" s="157"/>
      <c r="E53" s="157"/>
      <c r="F53" s="157"/>
      <c r="G53" s="157"/>
      <c r="H53" s="157"/>
      <c r="I53" s="23"/>
      <c r="J53" s="262"/>
      <c r="K53" s="179"/>
      <c r="L53" s="179"/>
      <c r="M53" s="179"/>
      <c r="N53" s="179"/>
      <c r="O53" s="179"/>
      <c r="P53" s="179"/>
      <c r="Q53" s="179"/>
      <c r="R53" s="179"/>
      <c r="S53" s="179"/>
      <c r="T53" s="75"/>
    </row>
    <row r="54" spans="1:20" s="102" customFormat="1" ht="21" customHeight="1" x14ac:dyDescent="0.2">
      <c r="A54" s="285">
        <v>2</v>
      </c>
      <c r="B54" s="430" t="s">
        <v>190</v>
      </c>
      <c r="C54" s="285" t="s">
        <v>116</v>
      </c>
      <c r="D54" s="285" t="s">
        <v>117</v>
      </c>
      <c r="E54" s="225"/>
      <c r="F54" s="225" t="s">
        <v>118</v>
      </c>
      <c r="G54" s="285" t="s">
        <v>193</v>
      </c>
      <c r="H54" s="285" t="s">
        <v>119</v>
      </c>
      <c r="I54" s="110" t="s">
        <v>18</v>
      </c>
      <c r="J54" s="184">
        <v>170.21</v>
      </c>
      <c r="K54" s="184">
        <v>170.21</v>
      </c>
      <c r="L54" s="184">
        <v>170.21</v>
      </c>
      <c r="M54" s="184">
        <v>170.21</v>
      </c>
      <c r="N54" s="184">
        <v>170.21</v>
      </c>
      <c r="O54" s="184">
        <v>170.21</v>
      </c>
      <c r="P54" s="184">
        <v>170.21</v>
      </c>
      <c r="Q54" s="184">
        <v>170.21</v>
      </c>
      <c r="R54" s="184">
        <v>170.21</v>
      </c>
      <c r="S54" s="184">
        <v>170.21</v>
      </c>
      <c r="T54" s="227" t="s">
        <v>87</v>
      </c>
    </row>
    <row r="55" spans="1:20" s="102" customFormat="1" ht="21" customHeight="1" x14ac:dyDescent="0.2">
      <c r="A55" s="286"/>
      <c r="B55" s="431"/>
      <c r="C55" s="286"/>
      <c r="D55" s="286"/>
      <c r="E55" s="226"/>
      <c r="F55" s="226"/>
      <c r="G55" s="286"/>
      <c r="H55" s="286"/>
      <c r="I55" s="136" t="s">
        <v>19</v>
      </c>
      <c r="J55" s="184">
        <v>170.21</v>
      </c>
      <c r="K55" s="184">
        <v>170.21</v>
      </c>
      <c r="L55" s="184">
        <v>170.21</v>
      </c>
      <c r="M55" s="184">
        <v>170.21</v>
      </c>
      <c r="N55" s="184">
        <v>170.21</v>
      </c>
      <c r="O55" s="184">
        <v>170.21</v>
      </c>
      <c r="P55" s="184">
        <v>170.21</v>
      </c>
      <c r="Q55" s="184">
        <v>170.21</v>
      </c>
      <c r="R55" s="184">
        <v>170.21</v>
      </c>
      <c r="S55" s="184">
        <v>170.21</v>
      </c>
      <c r="T55" s="227" t="s">
        <v>87</v>
      </c>
    </row>
    <row r="57" spans="1:20" s="4" customFormat="1" ht="20.25" customHeight="1" x14ac:dyDescent="0.2">
      <c r="A57" s="3"/>
      <c r="B57" s="16" t="s">
        <v>21</v>
      </c>
      <c r="C57" s="5"/>
      <c r="D57" s="5"/>
      <c r="E57" s="8"/>
      <c r="F57" s="8"/>
      <c r="G57" s="8"/>
      <c r="H57" s="8"/>
      <c r="I57" s="8"/>
      <c r="J57" s="174"/>
      <c r="K57" s="176"/>
      <c r="L57" s="174"/>
      <c r="M57" s="174"/>
      <c r="N57" s="174"/>
      <c r="O57" s="174"/>
      <c r="P57" s="174"/>
      <c r="Q57" s="174"/>
      <c r="R57" s="174"/>
      <c r="S57" s="174"/>
      <c r="T57" s="74"/>
    </row>
    <row r="58" spans="1:20" s="4" customFormat="1" ht="20.25" customHeight="1" x14ac:dyDescent="0.2">
      <c r="A58" s="5">
        <v>1</v>
      </c>
      <c r="B58" s="452" t="s">
        <v>22</v>
      </c>
      <c r="C58" s="452"/>
      <c r="D58" s="452"/>
      <c r="E58" s="452"/>
      <c r="F58" s="452"/>
      <c r="G58" s="452"/>
      <c r="H58" s="452"/>
      <c r="I58" s="452"/>
      <c r="J58" s="452"/>
      <c r="K58" s="452"/>
      <c r="L58" s="174"/>
      <c r="M58" s="174"/>
      <c r="N58" s="174"/>
      <c r="O58" s="174"/>
      <c r="P58" s="174"/>
      <c r="Q58" s="174"/>
      <c r="R58" s="174"/>
      <c r="S58" s="174"/>
      <c r="T58" s="74"/>
    </row>
    <row r="59" spans="1:20" s="4" customFormat="1" ht="28.5" customHeight="1" x14ac:dyDescent="0.2">
      <c r="A59" s="5">
        <v>2</v>
      </c>
      <c r="B59" s="453" t="s">
        <v>28</v>
      </c>
      <c r="C59" s="453"/>
      <c r="D59" s="453"/>
      <c r="E59" s="453"/>
      <c r="F59" s="453"/>
      <c r="G59" s="453"/>
      <c r="H59" s="453"/>
      <c r="I59" s="8"/>
      <c r="J59" s="174"/>
      <c r="K59" s="176"/>
      <c r="L59" s="174"/>
      <c r="M59" s="174"/>
      <c r="N59" s="174"/>
      <c r="O59" s="174"/>
      <c r="P59" s="174"/>
      <c r="Q59" s="174"/>
      <c r="R59" s="174"/>
      <c r="S59" s="174"/>
      <c r="T59" s="74"/>
    </row>
    <row r="60" spans="1:20" s="4" customFormat="1" ht="20.25" customHeight="1" x14ac:dyDescent="0.2">
      <c r="B60" s="68"/>
      <c r="C60" s="5"/>
      <c r="D60" s="5"/>
      <c r="E60" s="5"/>
      <c r="F60" s="5"/>
      <c r="G60" s="5"/>
      <c r="H60" s="5"/>
      <c r="I60" s="5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74"/>
    </row>
  </sheetData>
  <mergeCells count="80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R4"/>
    <mergeCell ref="S2:S4"/>
    <mergeCell ref="T2:T4"/>
    <mergeCell ref="J2:J4"/>
    <mergeCell ref="K2:K4"/>
    <mergeCell ref="L2:L4"/>
    <mergeCell ref="P2:P4"/>
    <mergeCell ref="Q2:Q4"/>
    <mergeCell ref="A12:A13"/>
    <mergeCell ref="B12:B13"/>
    <mergeCell ref="G12:G13"/>
    <mergeCell ref="A9:A10"/>
    <mergeCell ref="B9:B10"/>
    <mergeCell ref="G9:G10"/>
    <mergeCell ref="M2:M4"/>
    <mergeCell ref="N2:N4"/>
    <mergeCell ref="O2:O4"/>
    <mergeCell ref="A6:A7"/>
    <mergeCell ref="B6:B7"/>
    <mergeCell ref="G6:G7"/>
    <mergeCell ref="A18:A19"/>
    <mergeCell ref="B18:B19"/>
    <mergeCell ref="G18:G19"/>
    <mergeCell ref="A15:A16"/>
    <mergeCell ref="B15:B16"/>
    <mergeCell ref="G15:G16"/>
    <mergeCell ref="A24:A25"/>
    <mergeCell ref="B24:B25"/>
    <mergeCell ref="G24:G25"/>
    <mergeCell ref="A21:A22"/>
    <mergeCell ref="B21:B22"/>
    <mergeCell ref="G21:G22"/>
    <mergeCell ref="A30:A31"/>
    <mergeCell ref="B30:B31"/>
    <mergeCell ref="G30:G31"/>
    <mergeCell ref="A27:A28"/>
    <mergeCell ref="B27:B28"/>
    <mergeCell ref="G27:G28"/>
    <mergeCell ref="A36:A37"/>
    <mergeCell ref="B36:B37"/>
    <mergeCell ref="G36:G37"/>
    <mergeCell ref="A33:A34"/>
    <mergeCell ref="B33:B34"/>
    <mergeCell ref="G33:G34"/>
    <mergeCell ref="A42:A43"/>
    <mergeCell ref="B42:B43"/>
    <mergeCell ref="G42:G43"/>
    <mergeCell ref="A39:A40"/>
    <mergeCell ref="B39:B40"/>
    <mergeCell ref="G39:G40"/>
    <mergeCell ref="H51:H52"/>
    <mergeCell ref="A48:A49"/>
    <mergeCell ref="B48:B49"/>
    <mergeCell ref="G48:G49"/>
    <mergeCell ref="A45:A46"/>
    <mergeCell ref="B45:B46"/>
    <mergeCell ref="G45:G46"/>
    <mergeCell ref="A51:A52"/>
    <mergeCell ref="B51:B52"/>
    <mergeCell ref="C51:C52"/>
    <mergeCell ref="D51:D52"/>
    <mergeCell ref="G51:G52"/>
    <mergeCell ref="B58:K58"/>
    <mergeCell ref="B59:H59"/>
    <mergeCell ref="A54:A55"/>
    <mergeCell ref="B54:B55"/>
    <mergeCell ref="C54:C55"/>
    <mergeCell ref="D54:D55"/>
    <mergeCell ref="G54:G55"/>
    <mergeCell ref="H54:H55"/>
  </mergeCells>
  <pageMargins left="0.45" right="0.15" top="0.25" bottom="0.23" header="0.19" footer="0.17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82"/>
  <sheetViews>
    <sheetView zoomScaleNormal="100" workbookViewId="0">
      <pane ySplit="4" topLeftCell="A42" activePane="bottomLeft" state="frozen"/>
      <selection activeCell="D1" sqref="D1"/>
      <selection pane="bottomLeft" activeCell="M61" sqref="M61"/>
    </sheetView>
  </sheetViews>
  <sheetFormatPr defaultRowHeight="12.75" x14ac:dyDescent="0.2"/>
  <cols>
    <col min="1" max="1" width="4.140625" style="1" customWidth="1"/>
    <col min="2" max="2" width="24.7109375" style="40" customWidth="1"/>
    <col min="3" max="3" width="14.5703125" style="5" customWidth="1"/>
    <col min="4" max="4" width="11.140625" style="5" customWidth="1"/>
    <col min="5" max="6" width="11.5703125" style="5" customWidth="1"/>
    <col min="7" max="7" width="26.7109375" style="5" customWidth="1"/>
    <col min="8" max="8" width="11.5703125" style="5" customWidth="1"/>
    <col min="9" max="9" width="11.140625" style="5" customWidth="1"/>
    <col min="10" max="10" width="11.7109375" style="174" customWidth="1"/>
    <col min="11" max="11" width="11.140625" style="174" customWidth="1"/>
    <col min="12" max="12" width="10.42578125" style="174" customWidth="1"/>
    <col min="13" max="13" width="10.5703125" style="174" customWidth="1"/>
    <col min="14" max="14" width="9" style="174" customWidth="1"/>
    <col min="15" max="15" width="9.7109375" style="174" customWidth="1"/>
    <col min="16" max="16" width="9.5703125" style="174" customWidth="1"/>
    <col min="17" max="17" width="9.85546875" style="174" customWidth="1"/>
    <col min="18" max="18" width="10.85546875" style="174" customWidth="1"/>
    <col min="19" max="19" width="11.140625" style="174" customWidth="1"/>
    <col min="20" max="20" width="9.140625" style="74"/>
    <col min="21" max="16384" width="9.140625" style="1"/>
  </cols>
  <sheetData>
    <row r="1" spans="1:20" ht="21" customHeight="1" x14ac:dyDescent="0.2">
      <c r="A1" s="356" t="s">
        <v>230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1:20" s="5" customFormat="1" ht="12.75" customHeight="1" x14ac:dyDescent="0.2">
      <c r="A2" s="323" t="s">
        <v>0</v>
      </c>
      <c r="B2" s="412" t="s">
        <v>1</v>
      </c>
      <c r="C2" s="323" t="s">
        <v>2</v>
      </c>
      <c r="D2" s="323" t="s">
        <v>3</v>
      </c>
      <c r="E2" s="415" t="s">
        <v>51</v>
      </c>
      <c r="F2" s="415" t="s">
        <v>71</v>
      </c>
      <c r="G2" s="412" t="s">
        <v>56</v>
      </c>
      <c r="H2" s="412" t="s">
        <v>4</v>
      </c>
      <c r="I2" s="324" t="s">
        <v>5</v>
      </c>
      <c r="J2" s="406" t="s">
        <v>26</v>
      </c>
      <c r="K2" s="406" t="s">
        <v>40</v>
      </c>
      <c r="L2" s="406" t="s">
        <v>25</v>
      </c>
      <c r="M2" s="406" t="s">
        <v>41</v>
      </c>
      <c r="N2" s="406" t="s">
        <v>42</v>
      </c>
      <c r="O2" s="406" t="s">
        <v>24</v>
      </c>
      <c r="P2" s="406" t="s">
        <v>27</v>
      </c>
      <c r="Q2" s="406" t="s">
        <v>23</v>
      </c>
      <c r="R2" s="406" t="s">
        <v>43</v>
      </c>
      <c r="S2" s="406" t="s">
        <v>44</v>
      </c>
      <c r="T2" s="325" t="s">
        <v>39</v>
      </c>
    </row>
    <row r="3" spans="1:20" s="5" customFormat="1" x14ac:dyDescent="0.2">
      <c r="A3" s="323"/>
      <c r="B3" s="413"/>
      <c r="C3" s="323"/>
      <c r="D3" s="323"/>
      <c r="E3" s="416"/>
      <c r="F3" s="416"/>
      <c r="G3" s="413"/>
      <c r="H3" s="413"/>
      <c r="I3" s="324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325"/>
    </row>
    <row r="4" spans="1:20" s="5" customFormat="1" x14ac:dyDescent="0.2">
      <c r="A4" s="323"/>
      <c r="B4" s="414"/>
      <c r="C4" s="323"/>
      <c r="D4" s="323"/>
      <c r="E4" s="417"/>
      <c r="F4" s="417"/>
      <c r="G4" s="414"/>
      <c r="H4" s="414"/>
      <c r="I4" s="324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325"/>
    </row>
    <row r="5" spans="1:20" s="30" customFormat="1" ht="38.25" x14ac:dyDescent="0.2">
      <c r="A5" s="21">
        <v>1</v>
      </c>
      <c r="B5" s="22" t="s">
        <v>52</v>
      </c>
      <c r="C5" s="157"/>
      <c r="D5" s="148"/>
      <c r="E5" s="148"/>
      <c r="F5" s="148"/>
      <c r="G5" s="148"/>
      <c r="H5" s="148"/>
      <c r="I5" s="23"/>
      <c r="J5" s="177"/>
      <c r="K5" s="177"/>
      <c r="L5" s="177"/>
      <c r="M5" s="177"/>
      <c r="N5" s="177"/>
      <c r="O5" s="177"/>
      <c r="P5" s="177"/>
      <c r="Q5" s="177"/>
      <c r="R5" s="177"/>
      <c r="S5" s="179"/>
      <c r="T5" s="75"/>
    </row>
    <row r="6" spans="1:20" s="103" customFormat="1" ht="19.5" customHeight="1" x14ac:dyDescent="0.2">
      <c r="A6" s="313">
        <v>3</v>
      </c>
      <c r="B6" s="297" t="s">
        <v>76</v>
      </c>
      <c r="C6" s="235" t="s">
        <v>88</v>
      </c>
      <c r="D6" s="151" t="s">
        <v>89</v>
      </c>
      <c r="E6" s="237">
        <v>0.42</v>
      </c>
      <c r="F6" s="237" t="s">
        <v>90</v>
      </c>
      <c r="G6" s="344" t="s">
        <v>91</v>
      </c>
      <c r="H6" s="162" t="s">
        <v>93</v>
      </c>
      <c r="I6" s="242" t="s">
        <v>18</v>
      </c>
      <c r="J6" s="207">
        <v>6.75</v>
      </c>
      <c r="K6" s="207">
        <v>6.75</v>
      </c>
      <c r="L6" s="207">
        <v>6.75</v>
      </c>
      <c r="M6" s="207">
        <v>6.75</v>
      </c>
      <c r="N6" s="207">
        <v>6.75</v>
      </c>
      <c r="O6" s="207">
        <v>6.75</v>
      </c>
      <c r="P6" s="207">
        <v>6.75</v>
      </c>
      <c r="Q6" s="207">
        <v>6.75</v>
      </c>
      <c r="R6" s="207">
        <v>6.75</v>
      </c>
      <c r="S6" s="207">
        <v>6.75</v>
      </c>
      <c r="T6" s="233" t="s">
        <v>92</v>
      </c>
    </row>
    <row r="7" spans="1:20" s="103" customFormat="1" ht="19.5" customHeight="1" x14ac:dyDescent="0.2">
      <c r="A7" s="314"/>
      <c r="B7" s="298"/>
      <c r="C7" s="235" t="s">
        <v>88</v>
      </c>
      <c r="D7" s="151" t="s">
        <v>89</v>
      </c>
      <c r="E7" s="237">
        <v>0.42</v>
      </c>
      <c r="F7" s="237" t="s">
        <v>90</v>
      </c>
      <c r="G7" s="344"/>
      <c r="H7" s="162" t="s">
        <v>93</v>
      </c>
      <c r="I7" s="139" t="s">
        <v>19</v>
      </c>
      <c r="J7" s="180">
        <v>6.75</v>
      </c>
      <c r="K7" s="180">
        <v>6.75</v>
      </c>
      <c r="L7" s="180">
        <v>6.75</v>
      </c>
      <c r="M7" s="180">
        <v>6.75</v>
      </c>
      <c r="N7" s="180">
        <v>6.75</v>
      </c>
      <c r="O7" s="180">
        <v>6.75</v>
      </c>
      <c r="P7" s="180">
        <v>6.75</v>
      </c>
      <c r="Q7" s="180">
        <v>6.75</v>
      </c>
      <c r="R7" s="180">
        <v>6.75</v>
      </c>
      <c r="S7" s="180">
        <v>6.75</v>
      </c>
      <c r="T7" s="233" t="s">
        <v>92</v>
      </c>
    </row>
    <row r="8" spans="1:20" s="30" customFormat="1" ht="38.25" x14ac:dyDescent="0.2">
      <c r="A8" s="21">
        <v>2</v>
      </c>
      <c r="B8" s="22" t="s">
        <v>53</v>
      </c>
      <c r="C8" s="157"/>
      <c r="D8" s="148"/>
      <c r="E8" s="148"/>
      <c r="F8" s="148"/>
      <c r="G8" s="148"/>
      <c r="H8" s="148"/>
      <c r="I8" s="23"/>
      <c r="J8" s="262"/>
      <c r="K8" s="179"/>
      <c r="L8" s="179"/>
      <c r="M8" s="179"/>
      <c r="N8" s="179"/>
      <c r="O8" s="179"/>
      <c r="P8" s="179"/>
      <c r="Q8" s="179"/>
      <c r="R8" s="179"/>
      <c r="S8" s="179"/>
      <c r="T8" s="75"/>
    </row>
    <row r="9" spans="1:20" s="103" customFormat="1" ht="21" customHeight="1" x14ac:dyDescent="0.2">
      <c r="A9" s="313">
        <v>3</v>
      </c>
      <c r="B9" s="297" t="s">
        <v>76</v>
      </c>
      <c r="C9" s="235" t="s">
        <v>88</v>
      </c>
      <c r="D9" s="151" t="s">
        <v>89</v>
      </c>
      <c r="E9" s="237">
        <v>0.42</v>
      </c>
      <c r="F9" s="237" t="s">
        <v>90</v>
      </c>
      <c r="G9" s="344" t="s">
        <v>91</v>
      </c>
      <c r="H9" s="162" t="s">
        <v>93</v>
      </c>
      <c r="I9" s="242" t="s">
        <v>18</v>
      </c>
      <c r="J9" s="180">
        <v>5.8</v>
      </c>
      <c r="K9" s="180">
        <v>5.8</v>
      </c>
      <c r="L9" s="180">
        <v>5.8</v>
      </c>
      <c r="M9" s="180">
        <v>5.8</v>
      </c>
      <c r="N9" s="180">
        <v>5.8</v>
      </c>
      <c r="O9" s="180">
        <v>5.8</v>
      </c>
      <c r="P9" s="180">
        <v>5.8</v>
      </c>
      <c r="Q9" s="180">
        <v>5.8</v>
      </c>
      <c r="R9" s="180">
        <v>5.8</v>
      </c>
      <c r="S9" s="180">
        <v>5.8</v>
      </c>
      <c r="T9" s="233" t="s">
        <v>92</v>
      </c>
    </row>
    <row r="10" spans="1:20" s="103" customFormat="1" ht="21" customHeight="1" x14ac:dyDescent="0.2">
      <c r="A10" s="314"/>
      <c r="B10" s="298"/>
      <c r="C10" s="235" t="s">
        <v>88</v>
      </c>
      <c r="D10" s="151" t="s">
        <v>89</v>
      </c>
      <c r="E10" s="237">
        <v>0.42</v>
      </c>
      <c r="F10" s="237" t="s">
        <v>90</v>
      </c>
      <c r="G10" s="344"/>
      <c r="H10" s="162" t="s">
        <v>93</v>
      </c>
      <c r="I10" s="139" t="s">
        <v>19</v>
      </c>
      <c r="J10" s="180">
        <v>5.8</v>
      </c>
      <c r="K10" s="180">
        <v>5.8</v>
      </c>
      <c r="L10" s="180">
        <v>5.8</v>
      </c>
      <c r="M10" s="180">
        <v>5.8</v>
      </c>
      <c r="N10" s="180">
        <v>5.8</v>
      </c>
      <c r="O10" s="180">
        <v>5.8</v>
      </c>
      <c r="P10" s="180">
        <v>5.8</v>
      </c>
      <c r="Q10" s="180">
        <v>5.8</v>
      </c>
      <c r="R10" s="180">
        <v>5.8</v>
      </c>
      <c r="S10" s="180">
        <v>5.8</v>
      </c>
      <c r="T10" s="233" t="s">
        <v>92</v>
      </c>
    </row>
    <row r="11" spans="1:20" s="30" customFormat="1" ht="37.5" customHeight="1" x14ac:dyDescent="0.2">
      <c r="A11" s="21">
        <v>3</v>
      </c>
      <c r="B11" s="22" t="s">
        <v>54</v>
      </c>
      <c r="C11" s="157"/>
      <c r="D11" s="148"/>
      <c r="E11" s="148"/>
      <c r="F11" s="148"/>
      <c r="G11" s="148"/>
      <c r="H11" s="148"/>
      <c r="I11" s="23"/>
      <c r="J11" s="262"/>
      <c r="K11" s="179"/>
      <c r="L11" s="179"/>
      <c r="M11" s="179"/>
      <c r="N11" s="179"/>
      <c r="O11" s="179"/>
      <c r="P11" s="179"/>
      <c r="Q11" s="179"/>
      <c r="R11" s="179"/>
      <c r="S11" s="179"/>
      <c r="T11" s="75"/>
    </row>
    <row r="12" spans="1:20" s="103" customFormat="1" ht="18" customHeight="1" x14ac:dyDescent="0.2">
      <c r="A12" s="313">
        <v>3</v>
      </c>
      <c r="B12" s="297" t="s">
        <v>76</v>
      </c>
      <c r="C12" s="235" t="s">
        <v>88</v>
      </c>
      <c r="D12" s="151" t="s">
        <v>89</v>
      </c>
      <c r="E12" s="237">
        <v>0.42</v>
      </c>
      <c r="F12" s="237" t="s">
        <v>90</v>
      </c>
      <c r="G12" s="344" t="s">
        <v>91</v>
      </c>
      <c r="H12" s="162" t="s">
        <v>93</v>
      </c>
      <c r="I12" s="242" t="s">
        <v>18</v>
      </c>
      <c r="J12" s="180">
        <v>8.4</v>
      </c>
      <c r="K12" s="180">
        <v>8.4</v>
      </c>
      <c r="L12" s="180">
        <v>8.4</v>
      </c>
      <c r="M12" s="180">
        <v>8.4</v>
      </c>
      <c r="N12" s="180">
        <v>8.4</v>
      </c>
      <c r="O12" s="180">
        <v>8.4</v>
      </c>
      <c r="P12" s="180">
        <v>8.4</v>
      </c>
      <c r="Q12" s="180">
        <v>8.4</v>
      </c>
      <c r="R12" s="180">
        <v>8.4</v>
      </c>
      <c r="S12" s="180">
        <v>8.4</v>
      </c>
      <c r="T12" s="233" t="s">
        <v>92</v>
      </c>
    </row>
    <row r="13" spans="1:20" s="103" customFormat="1" ht="18" customHeight="1" x14ac:dyDescent="0.2">
      <c r="A13" s="314"/>
      <c r="B13" s="298"/>
      <c r="C13" s="235" t="s">
        <v>88</v>
      </c>
      <c r="D13" s="151" t="s">
        <v>89</v>
      </c>
      <c r="E13" s="237">
        <v>0.42</v>
      </c>
      <c r="F13" s="237" t="s">
        <v>90</v>
      </c>
      <c r="G13" s="344"/>
      <c r="H13" s="162" t="s">
        <v>93</v>
      </c>
      <c r="I13" s="139" t="s">
        <v>19</v>
      </c>
      <c r="J13" s="180">
        <v>8.4</v>
      </c>
      <c r="K13" s="180">
        <v>8.4</v>
      </c>
      <c r="L13" s="180">
        <v>8.4</v>
      </c>
      <c r="M13" s="180">
        <v>8.4</v>
      </c>
      <c r="N13" s="180">
        <v>8.4</v>
      </c>
      <c r="O13" s="180">
        <v>8.4</v>
      </c>
      <c r="P13" s="180">
        <v>8.4</v>
      </c>
      <c r="Q13" s="180">
        <v>8.4</v>
      </c>
      <c r="R13" s="180">
        <v>8.4</v>
      </c>
      <c r="S13" s="180">
        <v>8.4</v>
      </c>
      <c r="T13" s="233" t="s">
        <v>92</v>
      </c>
    </row>
    <row r="14" spans="1:20" s="30" customFormat="1" ht="27.75" customHeight="1" x14ac:dyDescent="0.2">
      <c r="A14" s="31">
        <v>4</v>
      </c>
      <c r="B14" s="22" t="s">
        <v>55</v>
      </c>
      <c r="C14" s="157"/>
      <c r="D14" s="148"/>
      <c r="E14" s="148"/>
      <c r="F14" s="148"/>
      <c r="G14" s="148"/>
      <c r="H14" s="148"/>
      <c r="I14" s="23"/>
      <c r="J14" s="262"/>
      <c r="K14" s="179"/>
      <c r="L14" s="179"/>
      <c r="M14" s="179"/>
      <c r="N14" s="179"/>
      <c r="O14" s="179"/>
      <c r="P14" s="179"/>
      <c r="Q14" s="179"/>
      <c r="R14" s="179"/>
      <c r="S14" s="179"/>
      <c r="T14" s="75"/>
    </row>
    <row r="15" spans="1:20" s="103" customFormat="1" ht="22.5" customHeight="1" x14ac:dyDescent="0.2">
      <c r="A15" s="313">
        <v>3</v>
      </c>
      <c r="B15" s="297" t="s">
        <v>76</v>
      </c>
      <c r="C15" s="235" t="s">
        <v>88</v>
      </c>
      <c r="D15" s="151" t="s">
        <v>89</v>
      </c>
      <c r="E15" s="237">
        <v>0.42</v>
      </c>
      <c r="F15" s="237" t="s">
        <v>90</v>
      </c>
      <c r="G15" s="344" t="s">
        <v>91</v>
      </c>
      <c r="H15" s="162" t="s">
        <v>93</v>
      </c>
      <c r="I15" s="242" t="s">
        <v>18</v>
      </c>
      <c r="J15" s="180">
        <v>50.35</v>
      </c>
      <c r="K15" s="180">
        <v>50.35</v>
      </c>
      <c r="L15" s="180">
        <v>50.35</v>
      </c>
      <c r="M15" s="180">
        <v>50.35</v>
      </c>
      <c r="N15" s="180">
        <v>50.35</v>
      </c>
      <c r="O15" s="180">
        <v>50.35</v>
      </c>
      <c r="P15" s="180">
        <v>50.35</v>
      </c>
      <c r="Q15" s="180">
        <v>50.35</v>
      </c>
      <c r="R15" s="180">
        <v>50.35</v>
      </c>
      <c r="S15" s="180">
        <v>50.35</v>
      </c>
      <c r="T15" s="233" t="s">
        <v>92</v>
      </c>
    </row>
    <row r="16" spans="1:20" s="103" customFormat="1" ht="15.75" customHeight="1" x14ac:dyDescent="0.2">
      <c r="A16" s="314"/>
      <c r="B16" s="298"/>
      <c r="C16" s="235" t="s">
        <v>88</v>
      </c>
      <c r="D16" s="151" t="s">
        <v>89</v>
      </c>
      <c r="E16" s="237">
        <v>0.42</v>
      </c>
      <c r="F16" s="237" t="s">
        <v>90</v>
      </c>
      <c r="G16" s="344"/>
      <c r="H16" s="162" t="s">
        <v>93</v>
      </c>
      <c r="I16" s="139" t="s">
        <v>19</v>
      </c>
      <c r="J16" s="180">
        <v>50.35</v>
      </c>
      <c r="K16" s="180">
        <v>50.35</v>
      </c>
      <c r="L16" s="180">
        <v>50.35</v>
      </c>
      <c r="M16" s="180">
        <v>50.35</v>
      </c>
      <c r="N16" s="180">
        <v>50.35</v>
      </c>
      <c r="O16" s="180">
        <v>50.35</v>
      </c>
      <c r="P16" s="180">
        <v>50.35</v>
      </c>
      <c r="Q16" s="180">
        <v>50.35</v>
      </c>
      <c r="R16" s="180">
        <v>50.35</v>
      </c>
      <c r="S16" s="180">
        <v>50.35</v>
      </c>
      <c r="T16" s="233" t="s">
        <v>92</v>
      </c>
    </row>
    <row r="17" spans="1:20" s="30" customFormat="1" ht="37.5" customHeight="1" x14ac:dyDescent="0.2">
      <c r="A17" s="21">
        <v>5</v>
      </c>
      <c r="B17" s="22" t="s">
        <v>57</v>
      </c>
      <c r="C17" s="157"/>
      <c r="D17" s="148"/>
      <c r="E17" s="148"/>
      <c r="F17" s="148"/>
      <c r="G17" s="148"/>
      <c r="H17" s="148"/>
      <c r="I17" s="23"/>
      <c r="J17" s="262"/>
      <c r="K17" s="179"/>
      <c r="L17" s="179"/>
      <c r="M17" s="179"/>
      <c r="N17" s="179"/>
      <c r="O17" s="179"/>
      <c r="P17" s="179"/>
      <c r="Q17" s="179"/>
      <c r="R17" s="179"/>
      <c r="S17" s="179"/>
      <c r="T17" s="75"/>
    </row>
    <row r="18" spans="1:20" s="103" customFormat="1" ht="24.75" customHeight="1" x14ac:dyDescent="0.2">
      <c r="A18" s="313">
        <v>3</v>
      </c>
      <c r="B18" s="297" t="s">
        <v>76</v>
      </c>
      <c r="C18" s="235" t="s">
        <v>88</v>
      </c>
      <c r="D18" s="151" t="s">
        <v>89</v>
      </c>
      <c r="E18" s="237" t="s">
        <v>98</v>
      </c>
      <c r="F18" s="237" t="s">
        <v>98</v>
      </c>
      <c r="G18" s="344" t="s">
        <v>99</v>
      </c>
      <c r="H18" s="162" t="s">
        <v>93</v>
      </c>
      <c r="I18" s="242" t="s">
        <v>18</v>
      </c>
      <c r="J18" s="180">
        <v>26.1</v>
      </c>
      <c r="K18" s="180">
        <v>26.1</v>
      </c>
      <c r="L18" s="180">
        <v>26.1</v>
      </c>
      <c r="M18" s="180">
        <v>26.1</v>
      </c>
      <c r="N18" s="180">
        <v>26.1</v>
      </c>
      <c r="O18" s="180">
        <v>26.1</v>
      </c>
      <c r="P18" s="180">
        <v>26.1</v>
      </c>
      <c r="Q18" s="180">
        <v>26.1</v>
      </c>
      <c r="R18" s="180">
        <v>26.1</v>
      </c>
      <c r="S18" s="180">
        <v>26.1</v>
      </c>
      <c r="T18" s="233" t="s">
        <v>92</v>
      </c>
    </row>
    <row r="19" spans="1:20" s="103" customFormat="1" ht="20.25" customHeight="1" x14ac:dyDescent="0.2">
      <c r="A19" s="314"/>
      <c r="B19" s="298"/>
      <c r="C19" s="235" t="s">
        <v>88</v>
      </c>
      <c r="D19" s="151" t="s">
        <v>89</v>
      </c>
      <c r="E19" s="237" t="s">
        <v>98</v>
      </c>
      <c r="F19" s="237" t="s">
        <v>98</v>
      </c>
      <c r="G19" s="344"/>
      <c r="H19" s="162" t="s">
        <v>93</v>
      </c>
      <c r="I19" s="139" t="s">
        <v>19</v>
      </c>
      <c r="J19" s="180">
        <v>26.1</v>
      </c>
      <c r="K19" s="180">
        <v>26.1</v>
      </c>
      <c r="L19" s="180">
        <v>26.1</v>
      </c>
      <c r="M19" s="180">
        <v>26.1</v>
      </c>
      <c r="N19" s="180">
        <v>26.1</v>
      </c>
      <c r="O19" s="180">
        <v>26.1</v>
      </c>
      <c r="P19" s="180">
        <v>26.1</v>
      </c>
      <c r="Q19" s="180">
        <v>26.1</v>
      </c>
      <c r="R19" s="180">
        <v>26.1</v>
      </c>
      <c r="S19" s="180">
        <v>26.1</v>
      </c>
      <c r="T19" s="233" t="s">
        <v>92</v>
      </c>
    </row>
    <row r="20" spans="1:20" s="30" customFormat="1" ht="22.5" customHeight="1" x14ac:dyDescent="0.2">
      <c r="A20" s="21">
        <v>6</v>
      </c>
      <c r="B20" s="22" t="s">
        <v>58</v>
      </c>
      <c r="C20" s="157"/>
      <c r="D20" s="148"/>
      <c r="E20" s="148"/>
      <c r="F20" s="148"/>
      <c r="G20" s="148"/>
      <c r="H20" s="148"/>
      <c r="I20" s="23"/>
      <c r="J20" s="262"/>
      <c r="K20" s="179"/>
      <c r="L20" s="179"/>
      <c r="M20" s="179"/>
      <c r="N20" s="179"/>
      <c r="O20" s="179"/>
      <c r="P20" s="179"/>
      <c r="Q20" s="179"/>
      <c r="R20" s="179"/>
      <c r="S20" s="179"/>
      <c r="T20" s="75"/>
    </row>
    <row r="21" spans="1:20" s="107" customFormat="1" ht="16.5" customHeight="1" x14ac:dyDescent="0.2">
      <c r="A21" s="367">
        <v>3</v>
      </c>
      <c r="B21" s="365" t="s">
        <v>76</v>
      </c>
      <c r="C21" s="241" t="s">
        <v>88</v>
      </c>
      <c r="D21" s="258" t="s">
        <v>89</v>
      </c>
      <c r="E21" s="276">
        <v>0.42</v>
      </c>
      <c r="F21" s="276" t="s">
        <v>101</v>
      </c>
      <c r="G21" s="450" t="s">
        <v>102</v>
      </c>
      <c r="H21" s="254" t="s">
        <v>93</v>
      </c>
      <c r="I21" s="277" t="s">
        <v>18</v>
      </c>
      <c r="J21" s="266">
        <v>34.15</v>
      </c>
      <c r="K21" s="266">
        <v>34.15</v>
      </c>
      <c r="L21" s="266">
        <v>34.15</v>
      </c>
      <c r="M21" s="266">
        <v>34.15</v>
      </c>
      <c r="N21" s="266">
        <v>34.15</v>
      </c>
      <c r="O21" s="266">
        <v>34.15</v>
      </c>
      <c r="P21" s="266">
        <v>34.15</v>
      </c>
      <c r="Q21" s="266">
        <v>34.15</v>
      </c>
      <c r="R21" s="266">
        <v>34.15</v>
      </c>
      <c r="S21" s="266">
        <v>34.15</v>
      </c>
      <c r="T21" s="99" t="s">
        <v>92</v>
      </c>
    </row>
    <row r="22" spans="1:20" s="107" customFormat="1" ht="16.5" customHeight="1" x14ac:dyDescent="0.2">
      <c r="A22" s="368"/>
      <c r="B22" s="366"/>
      <c r="C22" s="241" t="s">
        <v>88</v>
      </c>
      <c r="D22" s="258" t="s">
        <v>89</v>
      </c>
      <c r="E22" s="276">
        <v>0.42</v>
      </c>
      <c r="F22" s="276" t="s">
        <v>101</v>
      </c>
      <c r="G22" s="450"/>
      <c r="H22" s="254" t="s">
        <v>93</v>
      </c>
      <c r="I22" s="141" t="s">
        <v>19</v>
      </c>
      <c r="J22" s="266">
        <v>34.15</v>
      </c>
      <c r="K22" s="266">
        <v>34.15</v>
      </c>
      <c r="L22" s="266">
        <v>34.15</v>
      </c>
      <c r="M22" s="266">
        <v>34.15</v>
      </c>
      <c r="N22" s="266">
        <v>34.15</v>
      </c>
      <c r="O22" s="266">
        <v>34.15</v>
      </c>
      <c r="P22" s="266">
        <v>34.15</v>
      </c>
      <c r="Q22" s="266">
        <v>34.15</v>
      </c>
      <c r="R22" s="266">
        <v>34.15</v>
      </c>
      <c r="S22" s="266">
        <v>34.15</v>
      </c>
      <c r="T22" s="99" t="s">
        <v>92</v>
      </c>
    </row>
    <row r="23" spans="1:20" s="30" customFormat="1" ht="20.25" customHeight="1" x14ac:dyDescent="0.2">
      <c r="A23" s="21">
        <v>7</v>
      </c>
      <c r="B23" s="22" t="s">
        <v>59</v>
      </c>
      <c r="C23" s="157"/>
      <c r="D23" s="148"/>
      <c r="E23" s="148"/>
      <c r="F23" s="148"/>
      <c r="G23" s="148"/>
      <c r="H23" s="148"/>
      <c r="I23" s="23"/>
      <c r="J23" s="262"/>
      <c r="K23" s="179"/>
      <c r="L23" s="179"/>
      <c r="M23" s="179"/>
      <c r="N23" s="179"/>
      <c r="O23" s="179"/>
      <c r="P23" s="179"/>
      <c r="Q23" s="179"/>
      <c r="R23" s="179"/>
      <c r="S23" s="179"/>
      <c r="T23" s="75"/>
    </row>
    <row r="24" spans="1:20" s="107" customFormat="1" ht="26.25" customHeight="1" x14ac:dyDescent="0.2">
      <c r="A24" s="367">
        <v>3</v>
      </c>
      <c r="B24" s="365" t="s">
        <v>76</v>
      </c>
      <c r="C24" s="241" t="s">
        <v>88</v>
      </c>
      <c r="D24" s="258" t="s">
        <v>89</v>
      </c>
      <c r="E24" s="276">
        <v>0.42</v>
      </c>
      <c r="F24" s="276" t="s">
        <v>101</v>
      </c>
      <c r="G24" s="450" t="s">
        <v>102</v>
      </c>
      <c r="H24" s="254" t="s">
        <v>93</v>
      </c>
      <c r="I24" s="277" t="s">
        <v>18</v>
      </c>
      <c r="J24" s="266">
        <v>28.55</v>
      </c>
      <c r="K24" s="266">
        <v>28.55</v>
      </c>
      <c r="L24" s="266">
        <v>28.55</v>
      </c>
      <c r="M24" s="266">
        <v>28.55</v>
      </c>
      <c r="N24" s="266">
        <v>28.55</v>
      </c>
      <c r="O24" s="266">
        <v>28.55</v>
      </c>
      <c r="P24" s="266">
        <v>28.55</v>
      </c>
      <c r="Q24" s="266">
        <v>28.55</v>
      </c>
      <c r="R24" s="266">
        <v>28.55</v>
      </c>
      <c r="S24" s="266">
        <v>28.55</v>
      </c>
      <c r="T24" s="99" t="s">
        <v>92</v>
      </c>
    </row>
    <row r="25" spans="1:20" s="107" customFormat="1" ht="18.75" customHeight="1" x14ac:dyDescent="0.2">
      <c r="A25" s="368"/>
      <c r="B25" s="366"/>
      <c r="C25" s="241" t="s">
        <v>88</v>
      </c>
      <c r="D25" s="258" t="s">
        <v>89</v>
      </c>
      <c r="E25" s="276">
        <v>0.42</v>
      </c>
      <c r="F25" s="276" t="s">
        <v>101</v>
      </c>
      <c r="G25" s="450"/>
      <c r="H25" s="254" t="s">
        <v>93</v>
      </c>
      <c r="I25" s="141" t="s">
        <v>19</v>
      </c>
      <c r="J25" s="266">
        <v>28.55</v>
      </c>
      <c r="K25" s="266">
        <v>28.55</v>
      </c>
      <c r="L25" s="266">
        <v>28.55</v>
      </c>
      <c r="M25" s="266">
        <v>28.55</v>
      </c>
      <c r="N25" s="266">
        <v>28.55</v>
      </c>
      <c r="O25" s="266">
        <v>28.55</v>
      </c>
      <c r="P25" s="266">
        <v>28.55</v>
      </c>
      <c r="Q25" s="266">
        <v>28.55</v>
      </c>
      <c r="R25" s="266">
        <v>28.55</v>
      </c>
      <c r="S25" s="266">
        <v>28.55</v>
      </c>
      <c r="T25" s="99" t="s">
        <v>92</v>
      </c>
    </row>
    <row r="26" spans="1:20" s="30" customFormat="1" ht="20.25" customHeight="1" x14ac:dyDescent="0.2">
      <c r="A26" s="21">
        <v>8</v>
      </c>
      <c r="B26" s="22" t="s">
        <v>60</v>
      </c>
      <c r="C26" s="157"/>
      <c r="D26" s="148"/>
      <c r="E26" s="148"/>
      <c r="F26" s="148"/>
      <c r="G26" s="148"/>
      <c r="H26" s="148"/>
      <c r="I26" s="23"/>
      <c r="J26" s="262"/>
      <c r="K26" s="179"/>
      <c r="L26" s="179"/>
      <c r="M26" s="179"/>
      <c r="N26" s="179"/>
      <c r="O26" s="179"/>
      <c r="P26" s="179"/>
      <c r="Q26" s="179"/>
      <c r="R26" s="179"/>
      <c r="S26" s="179"/>
      <c r="T26" s="75"/>
    </row>
    <row r="27" spans="1:20" s="107" customFormat="1" ht="20.25" customHeight="1" x14ac:dyDescent="0.2">
      <c r="A27" s="367">
        <v>3</v>
      </c>
      <c r="B27" s="365" t="s">
        <v>76</v>
      </c>
      <c r="C27" s="241" t="s">
        <v>88</v>
      </c>
      <c r="D27" s="258" t="s">
        <v>89</v>
      </c>
      <c r="E27" s="276">
        <v>0.42</v>
      </c>
      <c r="F27" s="276" t="s">
        <v>101</v>
      </c>
      <c r="G27" s="450" t="s">
        <v>102</v>
      </c>
      <c r="H27" s="254" t="s">
        <v>93</v>
      </c>
      <c r="I27" s="277" t="s">
        <v>18</v>
      </c>
      <c r="J27" s="266">
        <v>22.75</v>
      </c>
      <c r="K27" s="266">
        <v>22.75</v>
      </c>
      <c r="L27" s="266">
        <v>22.75</v>
      </c>
      <c r="M27" s="266">
        <v>22.75</v>
      </c>
      <c r="N27" s="266">
        <v>22.75</v>
      </c>
      <c r="O27" s="266">
        <v>22.75</v>
      </c>
      <c r="P27" s="266">
        <v>22.75</v>
      </c>
      <c r="Q27" s="266">
        <v>22.75</v>
      </c>
      <c r="R27" s="266">
        <v>22.75</v>
      </c>
      <c r="S27" s="266">
        <v>22.75</v>
      </c>
      <c r="T27" s="99" t="s">
        <v>92</v>
      </c>
    </row>
    <row r="28" spans="1:20" s="107" customFormat="1" ht="20.25" customHeight="1" x14ac:dyDescent="0.2">
      <c r="A28" s="368"/>
      <c r="B28" s="366"/>
      <c r="C28" s="241" t="s">
        <v>88</v>
      </c>
      <c r="D28" s="258" t="s">
        <v>89</v>
      </c>
      <c r="E28" s="276">
        <v>0.42</v>
      </c>
      <c r="F28" s="276" t="s">
        <v>101</v>
      </c>
      <c r="G28" s="450"/>
      <c r="H28" s="254" t="s">
        <v>93</v>
      </c>
      <c r="I28" s="141" t="s">
        <v>19</v>
      </c>
      <c r="J28" s="266">
        <v>22.75</v>
      </c>
      <c r="K28" s="266">
        <v>22.75</v>
      </c>
      <c r="L28" s="266">
        <v>22.75</v>
      </c>
      <c r="M28" s="266">
        <v>22.75</v>
      </c>
      <c r="N28" s="266">
        <v>22.75</v>
      </c>
      <c r="O28" s="266">
        <v>22.75</v>
      </c>
      <c r="P28" s="266">
        <v>22.75</v>
      </c>
      <c r="Q28" s="266">
        <v>22.75</v>
      </c>
      <c r="R28" s="266">
        <v>22.75</v>
      </c>
      <c r="S28" s="266">
        <v>22.75</v>
      </c>
      <c r="T28" s="99" t="s">
        <v>92</v>
      </c>
    </row>
    <row r="29" spans="1:20" s="30" customFormat="1" ht="27" customHeight="1" x14ac:dyDescent="0.2">
      <c r="A29" s="21">
        <v>9</v>
      </c>
      <c r="B29" s="22" t="s">
        <v>61</v>
      </c>
      <c r="C29" s="157"/>
      <c r="D29" s="148"/>
      <c r="E29" s="148"/>
      <c r="F29" s="148"/>
      <c r="G29" s="148"/>
      <c r="H29" s="148"/>
      <c r="I29" s="23"/>
      <c r="J29" s="262"/>
      <c r="K29" s="179"/>
      <c r="L29" s="179"/>
      <c r="M29" s="179"/>
      <c r="N29" s="179"/>
      <c r="O29" s="179"/>
      <c r="P29" s="179"/>
      <c r="Q29" s="179"/>
      <c r="R29" s="179"/>
      <c r="S29" s="179"/>
      <c r="T29" s="75"/>
    </row>
    <row r="30" spans="1:20" s="107" customFormat="1" ht="27" customHeight="1" x14ac:dyDescent="0.2">
      <c r="A30" s="367">
        <v>3</v>
      </c>
      <c r="B30" s="365" t="s">
        <v>76</v>
      </c>
      <c r="C30" s="241" t="s">
        <v>88</v>
      </c>
      <c r="D30" s="258" t="s">
        <v>89</v>
      </c>
      <c r="E30" s="276">
        <v>0.42</v>
      </c>
      <c r="F30" s="276" t="s">
        <v>101</v>
      </c>
      <c r="G30" s="450" t="s">
        <v>102</v>
      </c>
      <c r="H30" s="254" t="s">
        <v>93</v>
      </c>
      <c r="I30" s="277" t="s">
        <v>18</v>
      </c>
      <c r="J30" s="266">
        <v>19.2</v>
      </c>
      <c r="K30" s="266">
        <v>19.2</v>
      </c>
      <c r="L30" s="266">
        <v>19.2</v>
      </c>
      <c r="M30" s="266">
        <v>19.2</v>
      </c>
      <c r="N30" s="266">
        <v>19.2</v>
      </c>
      <c r="O30" s="266">
        <v>19.2</v>
      </c>
      <c r="P30" s="266">
        <v>19.2</v>
      </c>
      <c r="Q30" s="266">
        <v>19.2</v>
      </c>
      <c r="R30" s="266">
        <v>19.2</v>
      </c>
      <c r="S30" s="266">
        <v>19.2</v>
      </c>
      <c r="T30" s="99" t="s">
        <v>92</v>
      </c>
    </row>
    <row r="31" spans="1:20" s="107" customFormat="1" ht="27" customHeight="1" x14ac:dyDescent="0.2">
      <c r="A31" s="368"/>
      <c r="B31" s="366"/>
      <c r="C31" s="241" t="s">
        <v>88</v>
      </c>
      <c r="D31" s="258" t="s">
        <v>89</v>
      </c>
      <c r="E31" s="276">
        <v>0.42</v>
      </c>
      <c r="F31" s="276" t="s">
        <v>101</v>
      </c>
      <c r="G31" s="450"/>
      <c r="H31" s="254" t="s">
        <v>93</v>
      </c>
      <c r="I31" s="141" t="s">
        <v>19</v>
      </c>
      <c r="J31" s="266">
        <v>19.2</v>
      </c>
      <c r="K31" s="266">
        <v>19.2</v>
      </c>
      <c r="L31" s="266">
        <v>19.2</v>
      </c>
      <c r="M31" s="266">
        <v>19.2</v>
      </c>
      <c r="N31" s="266">
        <v>19.2</v>
      </c>
      <c r="O31" s="266">
        <v>19.2</v>
      </c>
      <c r="P31" s="266">
        <v>19.2</v>
      </c>
      <c r="Q31" s="266">
        <v>19.2</v>
      </c>
      <c r="R31" s="266">
        <v>19.2</v>
      </c>
      <c r="S31" s="266">
        <v>19.2</v>
      </c>
      <c r="T31" s="99" t="s">
        <v>92</v>
      </c>
    </row>
    <row r="32" spans="1:20" s="30" customFormat="1" ht="23.25" customHeight="1" x14ac:dyDescent="0.2">
      <c r="A32" s="21">
        <v>10</v>
      </c>
      <c r="B32" s="22" t="s">
        <v>62</v>
      </c>
      <c r="C32" s="157"/>
      <c r="D32" s="148"/>
      <c r="E32" s="148"/>
      <c r="F32" s="148"/>
      <c r="G32" s="148"/>
      <c r="H32" s="148"/>
      <c r="I32" s="23"/>
      <c r="J32" s="262"/>
      <c r="K32" s="179"/>
      <c r="L32" s="179"/>
      <c r="M32" s="179"/>
      <c r="N32" s="179"/>
      <c r="O32" s="179"/>
      <c r="P32" s="179"/>
      <c r="Q32" s="179"/>
      <c r="R32" s="179"/>
      <c r="S32" s="179"/>
      <c r="T32" s="75"/>
    </row>
    <row r="33" spans="1:20" s="107" customFormat="1" ht="23.25" customHeight="1" x14ac:dyDescent="0.2">
      <c r="A33" s="367">
        <v>3</v>
      </c>
      <c r="B33" s="365" t="s">
        <v>76</v>
      </c>
      <c r="C33" s="241" t="s">
        <v>88</v>
      </c>
      <c r="D33" s="258" t="s">
        <v>89</v>
      </c>
      <c r="E33" s="276">
        <v>0.42</v>
      </c>
      <c r="F33" s="276" t="s">
        <v>101</v>
      </c>
      <c r="G33" s="450" t="s">
        <v>102</v>
      </c>
      <c r="H33" s="254" t="s">
        <v>93</v>
      </c>
      <c r="I33" s="277" t="s">
        <v>18</v>
      </c>
      <c r="J33" s="266">
        <v>22.3</v>
      </c>
      <c r="K33" s="266">
        <v>22.3</v>
      </c>
      <c r="L33" s="266">
        <v>22.3</v>
      </c>
      <c r="M33" s="266">
        <v>22.3</v>
      </c>
      <c r="N33" s="266">
        <v>22.3</v>
      </c>
      <c r="O33" s="266">
        <v>22.3</v>
      </c>
      <c r="P33" s="266">
        <v>22.3</v>
      </c>
      <c r="Q33" s="266">
        <v>22.3</v>
      </c>
      <c r="R33" s="266">
        <v>22.3</v>
      </c>
      <c r="S33" s="266">
        <v>22.3</v>
      </c>
      <c r="T33" s="99" t="s">
        <v>92</v>
      </c>
    </row>
    <row r="34" spans="1:20" s="107" customFormat="1" ht="23.25" customHeight="1" x14ac:dyDescent="0.2">
      <c r="A34" s="368"/>
      <c r="B34" s="366"/>
      <c r="C34" s="241" t="s">
        <v>88</v>
      </c>
      <c r="D34" s="258" t="s">
        <v>89</v>
      </c>
      <c r="E34" s="276">
        <v>0.42</v>
      </c>
      <c r="F34" s="276" t="s">
        <v>101</v>
      </c>
      <c r="G34" s="450"/>
      <c r="H34" s="254" t="s">
        <v>93</v>
      </c>
      <c r="I34" s="141" t="s">
        <v>19</v>
      </c>
      <c r="J34" s="266">
        <v>22.3</v>
      </c>
      <c r="K34" s="266">
        <v>22.3</v>
      </c>
      <c r="L34" s="266">
        <v>22.3</v>
      </c>
      <c r="M34" s="266">
        <v>22.3</v>
      </c>
      <c r="N34" s="266">
        <v>22.3</v>
      </c>
      <c r="O34" s="266">
        <v>22.3</v>
      </c>
      <c r="P34" s="266">
        <v>22.3</v>
      </c>
      <c r="Q34" s="266">
        <v>22.3</v>
      </c>
      <c r="R34" s="266">
        <v>22.3</v>
      </c>
      <c r="S34" s="266">
        <v>22.3</v>
      </c>
      <c r="T34" s="99" t="s">
        <v>92</v>
      </c>
    </row>
    <row r="35" spans="1:20" s="30" customFormat="1" ht="16.5" customHeight="1" x14ac:dyDescent="0.2">
      <c r="A35" s="21">
        <v>11</v>
      </c>
      <c r="B35" s="22" t="s">
        <v>63</v>
      </c>
      <c r="C35" s="157"/>
      <c r="D35" s="148"/>
      <c r="E35" s="148"/>
      <c r="F35" s="148"/>
      <c r="G35" s="148"/>
      <c r="H35" s="148"/>
      <c r="I35" s="23"/>
      <c r="J35" s="262"/>
      <c r="K35" s="179"/>
      <c r="L35" s="179"/>
      <c r="M35" s="179"/>
      <c r="N35" s="179"/>
      <c r="O35" s="179"/>
      <c r="P35" s="179"/>
      <c r="Q35" s="179"/>
      <c r="R35" s="179"/>
      <c r="S35" s="179"/>
      <c r="T35" s="75"/>
    </row>
    <row r="36" spans="1:20" s="107" customFormat="1" ht="16.5" customHeight="1" x14ac:dyDescent="0.2">
      <c r="A36" s="367">
        <v>3</v>
      </c>
      <c r="B36" s="365" t="s">
        <v>76</v>
      </c>
      <c r="C36" s="241" t="s">
        <v>88</v>
      </c>
      <c r="D36" s="258" t="s">
        <v>89</v>
      </c>
      <c r="E36" s="276">
        <v>0.42</v>
      </c>
      <c r="F36" s="276" t="s">
        <v>101</v>
      </c>
      <c r="G36" s="450" t="s">
        <v>102</v>
      </c>
      <c r="H36" s="254" t="s">
        <v>93</v>
      </c>
      <c r="I36" s="277" t="s">
        <v>18</v>
      </c>
      <c r="J36" s="266">
        <v>33.450000000000003</v>
      </c>
      <c r="K36" s="266">
        <v>33.450000000000003</v>
      </c>
      <c r="L36" s="266">
        <v>33.450000000000003</v>
      </c>
      <c r="M36" s="266">
        <v>33.450000000000003</v>
      </c>
      <c r="N36" s="266">
        <v>33.450000000000003</v>
      </c>
      <c r="O36" s="266">
        <v>33.450000000000003</v>
      </c>
      <c r="P36" s="266">
        <v>33.450000000000003</v>
      </c>
      <c r="Q36" s="266">
        <v>33.450000000000003</v>
      </c>
      <c r="R36" s="266">
        <v>33.450000000000003</v>
      </c>
      <c r="S36" s="266">
        <v>33.450000000000003</v>
      </c>
      <c r="T36" s="99" t="s">
        <v>92</v>
      </c>
    </row>
    <row r="37" spans="1:20" s="107" customFormat="1" ht="16.5" customHeight="1" x14ac:dyDescent="0.2">
      <c r="A37" s="368"/>
      <c r="B37" s="366"/>
      <c r="C37" s="241" t="s">
        <v>88</v>
      </c>
      <c r="D37" s="258" t="s">
        <v>89</v>
      </c>
      <c r="E37" s="276">
        <v>0.42</v>
      </c>
      <c r="F37" s="276" t="s">
        <v>101</v>
      </c>
      <c r="G37" s="450"/>
      <c r="H37" s="254" t="s">
        <v>93</v>
      </c>
      <c r="I37" s="141" t="s">
        <v>19</v>
      </c>
      <c r="J37" s="266">
        <v>33.450000000000003</v>
      </c>
      <c r="K37" s="266">
        <v>33.450000000000003</v>
      </c>
      <c r="L37" s="266">
        <v>33.450000000000003</v>
      </c>
      <c r="M37" s="266">
        <v>33.450000000000003</v>
      </c>
      <c r="N37" s="266">
        <v>33.450000000000003</v>
      </c>
      <c r="O37" s="266">
        <v>33.450000000000003</v>
      </c>
      <c r="P37" s="266">
        <v>33.450000000000003</v>
      </c>
      <c r="Q37" s="266">
        <v>33.450000000000003</v>
      </c>
      <c r="R37" s="266">
        <v>33.450000000000003</v>
      </c>
      <c r="S37" s="266">
        <v>33.450000000000003</v>
      </c>
      <c r="T37" s="99" t="s">
        <v>92</v>
      </c>
    </row>
    <row r="38" spans="1:20" s="30" customFormat="1" ht="27.75" customHeight="1" x14ac:dyDescent="0.2">
      <c r="A38" s="21">
        <v>12</v>
      </c>
      <c r="B38" s="22" t="s">
        <v>64</v>
      </c>
      <c r="C38" s="157"/>
      <c r="D38" s="148"/>
      <c r="E38" s="148"/>
      <c r="F38" s="148"/>
      <c r="G38" s="148"/>
      <c r="H38" s="148"/>
      <c r="I38" s="23"/>
      <c r="J38" s="262"/>
      <c r="K38" s="179"/>
      <c r="L38" s="179"/>
      <c r="M38" s="179"/>
      <c r="N38" s="179"/>
      <c r="O38" s="179"/>
      <c r="P38" s="179"/>
      <c r="Q38" s="179"/>
      <c r="R38" s="179"/>
      <c r="S38" s="179"/>
      <c r="T38" s="75"/>
    </row>
    <row r="39" spans="1:20" s="107" customFormat="1" ht="27.75" customHeight="1" x14ac:dyDescent="0.2">
      <c r="A39" s="367">
        <v>3</v>
      </c>
      <c r="B39" s="365" t="s">
        <v>76</v>
      </c>
      <c r="C39" s="241" t="s">
        <v>88</v>
      </c>
      <c r="D39" s="258" t="s">
        <v>89</v>
      </c>
      <c r="E39" s="276">
        <v>0.42</v>
      </c>
      <c r="F39" s="276" t="s">
        <v>101</v>
      </c>
      <c r="G39" s="367" t="s">
        <v>102</v>
      </c>
      <c r="H39" s="254" t="s">
        <v>93</v>
      </c>
      <c r="I39" s="277" t="s">
        <v>18</v>
      </c>
      <c r="J39" s="266">
        <v>33.450000000000003</v>
      </c>
      <c r="K39" s="266">
        <v>33.450000000000003</v>
      </c>
      <c r="L39" s="266">
        <v>33.450000000000003</v>
      </c>
      <c r="M39" s="266">
        <v>33.450000000000003</v>
      </c>
      <c r="N39" s="266">
        <v>33.450000000000003</v>
      </c>
      <c r="O39" s="266">
        <v>33.450000000000003</v>
      </c>
      <c r="P39" s="266">
        <v>33.450000000000003</v>
      </c>
      <c r="Q39" s="266">
        <v>33.450000000000003</v>
      </c>
      <c r="R39" s="266">
        <v>33.450000000000003</v>
      </c>
      <c r="S39" s="266">
        <v>33.450000000000003</v>
      </c>
      <c r="T39" s="99" t="s">
        <v>92</v>
      </c>
    </row>
    <row r="40" spans="1:20" s="107" customFormat="1" ht="27.75" customHeight="1" x14ac:dyDescent="0.2">
      <c r="A40" s="368"/>
      <c r="B40" s="366"/>
      <c r="C40" s="241" t="s">
        <v>88</v>
      </c>
      <c r="D40" s="258" t="s">
        <v>89</v>
      </c>
      <c r="E40" s="276">
        <v>0.42</v>
      </c>
      <c r="F40" s="276" t="s">
        <v>101</v>
      </c>
      <c r="G40" s="368"/>
      <c r="H40" s="254" t="s">
        <v>93</v>
      </c>
      <c r="I40" s="141" t="s">
        <v>19</v>
      </c>
      <c r="J40" s="266">
        <v>33.450000000000003</v>
      </c>
      <c r="K40" s="266">
        <v>33.450000000000003</v>
      </c>
      <c r="L40" s="266">
        <v>33.450000000000003</v>
      </c>
      <c r="M40" s="266">
        <v>33.450000000000003</v>
      </c>
      <c r="N40" s="266">
        <v>33.450000000000003</v>
      </c>
      <c r="O40" s="266">
        <v>33.450000000000003</v>
      </c>
      <c r="P40" s="266">
        <v>33.450000000000003</v>
      </c>
      <c r="Q40" s="266">
        <v>33.450000000000003</v>
      </c>
      <c r="R40" s="266">
        <v>33.450000000000003</v>
      </c>
      <c r="S40" s="266">
        <v>33.450000000000003</v>
      </c>
      <c r="T40" s="99" t="s">
        <v>92</v>
      </c>
    </row>
    <row r="41" spans="1:20" s="30" customFormat="1" ht="26.25" customHeight="1" x14ac:dyDescent="0.2">
      <c r="A41" s="21">
        <v>13</v>
      </c>
      <c r="B41" s="22" t="s">
        <v>65</v>
      </c>
      <c r="C41" s="157"/>
      <c r="D41" s="148"/>
      <c r="E41" s="148"/>
      <c r="F41" s="148"/>
      <c r="G41" s="148"/>
      <c r="H41" s="148"/>
      <c r="I41" s="23"/>
      <c r="J41" s="262"/>
      <c r="K41" s="179"/>
      <c r="L41" s="179"/>
      <c r="M41" s="179"/>
      <c r="N41" s="179"/>
      <c r="O41" s="179"/>
      <c r="P41" s="179"/>
      <c r="Q41" s="179"/>
      <c r="R41" s="179"/>
      <c r="S41" s="179"/>
      <c r="T41" s="75"/>
    </row>
    <row r="42" spans="1:20" s="107" customFormat="1" ht="24" customHeight="1" x14ac:dyDescent="0.2">
      <c r="A42" s="367">
        <v>3</v>
      </c>
      <c r="B42" s="365" t="s">
        <v>76</v>
      </c>
      <c r="C42" s="241" t="s">
        <v>88</v>
      </c>
      <c r="D42" s="258" t="s">
        <v>89</v>
      </c>
      <c r="E42" s="276">
        <v>0.42</v>
      </c>
      <c r="F42" s="276" t="s">
        <v>101</v>
      </c>
      <c r="G42" s="450" t="s">
        <v>102</v>
      </c>
      <c r="H42" s="254" t="s">
        <v>93</v>
      </c>
      <c r="I42" s="277" t="s">
        <v>18</v>
      </c>
      <c r="J42" s="266">
        <v>33.450000000000003</v>
      </c>
      <c r="K42" s="266">
        <v>33.450000000000003</v>
      </c>
      <c r="L42" s="266">
        <v>33.450000000000003</v>
      </c>
      <c r="M42" s="266">
        <v>33.450000000000003</v>
      </c>
      <c r="N42" s="266">
        <v>33.450000000000003</v>
      </c>
      <c r="O42" s="266">
        <v>33.450000000000003</v>
      </c>
      <c r="P42" s="266">
        <v>33.450000000000003</v>
      </c>
      <c r="Q42" s="266">
        <v>33.450000000000003</v>
      </c>
      <c r="R42" s="266">
        <v>33.450000000000003</v>
      </c>
      <c r="S42" s="266">
        <v>33.450000000000003</v>
      </c>
      <c r="T42" s="99" t="s">
        <v>92</v>
      </c>
    </row>
    <row r="43" spans="1:20" s="107" customFormat="1" ht="24" customHeight="1" x14ac:dyDescent="0.2">
      <c r="A43" s="368"/>
      <c r="B43" s="366"/>
      <c r="C43" s="241" t="s">
        <v>88</v>
      </c>
      <c r="D43" s="258" t="s">
        <v>89</v>
      </c>
      <c r="E43" s="276">
        <v>0.42</v>
      </c>
      <c r="F43" s="276" t="s">
        <v>101</v>
      </c>
      <c r="G43" s="450"/>
      <c r="H43" s="254" t="s">
        <v>93</v>
      </c>
      <c r="I43" s="141" t="s">
        <v>19</v>
      </c>
      <c r="J43" s="266">
        <v>33.450000000000003</v>
      </c>
      <c r="K43" s="266">
        <v>33.450000000000003</v>
      </c>
      <c r="L43" s="266">
        <v>33.450000000000003</v>
      </c>
      <c r="M43" s="266">
        <v>33.450000000000003</v>
      </c>
      <c r="N43" s="266">
        <v>33.450000000000003</v>
      </c>
      <c r="O43" s="266">
        <v>33.450000000000003</v>
      </c>
      <c r="P43" s="266">
        <v>33.450000000000003</v>
      </c>
      <c r="Q43" s="266">
        <v>33.450000000000003</v>
      </c>
      <c r="R43" s="266">
        <v>33.450000000000003</v>
      </c>
      <c r="S43" s="266">
        <v>33.450000000000003</v>
      </c>
      <c r="T43" s="99" t="s">
        <v>92</v>
      </c>
    </row>
    <row r="44" spans="1:20" s="30" customFormat="1" ht="32.25" customHeight="1" x14ac:dyDescent="0.2">
      <c r="A44" s="21">
        <v>14</v>
      </c>
      <c r="B44" s="22" t="s">
        <v>66</v>
      </c>
      <c r="C44" s="157"/>
      <c r="D44" s="148"/>
      <c r="E44" s="148"/>
      <c r="F44" s="148"/>
      <c r="G44" s="148"/>
      <c r="H44" s="148"/>
      <c r="I44" s="23"/>
      <c r="J44" s="262"/>
      <c r="K44" s="179"/>
      <c r="L44" s="179"/>
      <c r="M44" s="179"/>
      <c r="N44" s="179"/>
      <c r="O44" s="179"/>
      <c r="P44" s="179"/>
      <c r="Q44" s="179"/>
      <c r="R44" s="179"/>
      <c r="S44" s="179"/>
      <c r="T44" s="75"/>
    </row>
    <row r="45" spans="1:20" s="103" customFormat="1" ht="21.75" customHeight="1" x14ac:dyDescent="0.2">
      <c r="A45" s="313">
        <v>3</v>
      </c>
      <c r="B45" s="297" t="s">
        <v>76</v>
      </c>
      <c r="C45" s="235" t="s">
        <v>88</v>
      </c>
      <c r="D45" s="151" t="s">
        <v>89</v>
      </c>
      <c r="E45" s="237">
        <v>0.42</v>
      </c>
      <c r="F45" s="237" t="s">
        <v>90</v>
      </c>
      <c r="G45" s="344" t="s">
        <v>91</v>
      </c>
      <c r="H45" s="162" t="s">
        <v>93</v>
      </c>
      <c r="I45" s="242" t="s">
        <v>18</v>
      </c>
      <c r="J45" s="180">
        <v>10.25</v>
      </c>
      <c r="K45" s="180">
        <v>10.25</v>
      </c>
      <c r="L45" s="180">
        <v>10.25</v>
      </c>
      <c r="M45" s="180">
        <v>10.25</v>
      </c>
      <c r="N45" s="180">
        <v>10.25</v>
      </c>
      <c r="O45" s="180">
        <v>10.25</v>
      </c>
      <c r="P45" s="180">
        <v>10.25</v>
      </c>
      <c r="Q45" s="180">
        <v>10.25</v>
      </c>
      <c r="R45" s="180">
        <v>10.25</v>
      </c>
      <c r="S45" s="180">
        <v>10.25</v>
      </c>
      <c r="T45" s="233" t="s">
        <v>92</v>
      </c>
    </row>
    <row r="46" spans="1:20" s="103" customFormat="1" ht="21.75" customHeight="1" x14ac:dyDescent="0.2">
      <c r="A46" s="314"/>
      <c r="B46" s="298"/>
      <c r="C46" s="235" t="s">
        <v>88</v>
      </c>
      <c r="D46" s="151" t="s">
        <v>89</v>
      </c>
      <c r="E46" s="237">
        <v>0.42</v>
      </c>
      <c r="F46" s="237" t="s">
        <v>90</v>
      </c>
      <c r="G46" s="344"/>
      <c r="H46" s="162" t="s">
        <v>93</v>
      </c>
      <c r="I46" s="139" t="s">
        <v>19</v>
      </c>
      <c r="J46" s="180">
        <v>10.25</v>
      </c>
      <c r="K46" s="180">
        <v>10.25</v>
      </c>
      <c r="L46" s="180">
        <v>10.25</v>
      </c>
      <c r="M46" s="180">
        <v>10.25</v>
      </c>
      <c r="N46" s="180">
        <v>10.25</v>
      </c>
      <c r="O46" s="180">
        <v>10.25</v>
      </c>
      <c r="P46" s="180">
        <v>10.25</v>
      </c>
      <c r="Q46" s="180">
        <v>10.25</v>
      </c>
      <c r="R46" s="180">
        <v>10.25</v>
      </c>
      <c r="S46" s="180">
        <v>10.25</v>
      </c>
      <c r="T46" s="233" t="s">
        <v>92</v>
      </c>
    </row>
    <row r="47" spans="1:20" s="30" customFormat="1" ht="24" customHeight="1" x14ac:dyDescent="0.2">
      <c r="A47" s="21">
        <v>15</v>
      </c>
      <c r="B47" s="22" t="s">
        <v>67</v>
      </c>
      <c r="C47" s="157"/>
      <c r="D47" s="148"/>
      <c r="E47" s="148"/>
      <c r="F47" s="148"/>
      <c r="G47" s="148"/>
      <c r="H47" s="148"/>
      <c r="I47" s="23"/>
      <c r="J47" s="262"/>
      <c r="K47" s="179"/>
      <c r="L47" s="179"/>
      <c r="M47" s="179"/>
      <c r="N47" s="179"/>
      <c r="O47" s="179"/>
      <c r="P47" s="179"/>
      <c r="Q47" s="179"/>
      <c r="R47" s="179"/>
      <c r="S47" s="179"/>
      <c r="T47" s="75"/>
    </row>
    <row r="48" spans="1:20" s="107" customFormat="1" ht="24" customHeight="1" x14ac:dyDescent="0.2">
      <c r="A48" s="367">
        <v>3</v>
      </c>
      <c r="B48" s="365" t="s">
        <v>76</v>
      </c>
      <c r="C48" s="241" t="s">
        <v>88</v>
      </c>
      <c r="D48" s="258" t="s">
        <v>89</v>
      </c>
      <c r="E48" s="276" t="s">
        <v>98</v>
      </c>
      <c r="F48" s="276" t="s">
        <v>98</v>
      </c>
      <c r="G48" s="450" t="s">
        <v>99</v>
      </c>
      <c r="H48" s="254" t="s">
        <v>93</v>
      </c>
      <c r="I48" s="277" t="s">
        <v>18</v>
      </c>
      <c r="J48" s="266">
        <v>26.1</v>
      </c>
      <c r="K48" s="266">
        <v>26.1</v>
      </c>
      <c r="L48" s="266">
        <v>26.1</v>
      </c>
      <c r="M48" s="266">
        <v>26.1</v>
      </c>
      <c r="N48" s="266">
        <v>26.1</v>
      </c>
      <c r="O48" s="266">
        <v>26.1</v>
      </c>
      <c r="P48" s="266">
        <v>26.1</v>
      </c>
      <c r="Q48" s="266">
        <v>26.1</v>
      </c>
      <c r="R48" s="266">
        <v>26.1</v>
      </c>
      <c r="S48" s="266">
        <v>26.1</v>
      </c>
      <c r="T48" s="99" t="s">
        <v>92</v>
      </c>
    </row>
    <row r="49" spans="1:20" s="107" customFormat="1" ht="24" customHeight="1" x14ac:dyDescent="0.2">
      <c r="A49" s="368"/>
      <c r="B49" s="366"/>
      <c r="C49" s="241" t="s">
        <v>88</v>
      </c>
      <c r="D49" s="258" t="s">
        <v>89</v>
      </c>
      <c r="E49" s="276" t="s">
        <v>98</v>
      </c>
      <c r="F49" s="276" t="s">
        <v>98</v>
      </c>
      <c r="G49" s="450"/>
      <c r="H49" s="254" t="s">
        <v>93</v>
      </c>
      <c r="I49" s="141" t="s">
        <v>19</v>
      </c>
      <c r="J49" s="266">
        <v>26.1</v>
      </c>
      <c r="K49" s="266">
        <v>26.1</v>
      </c>
      <c r="L49" s="266">
        <v>26.1</v>
      </c>
      <c r="M49" s="266">
        <v>26.1</v>
      </c>
      <c r="N49" s="266">
        <v>26.1</v>
      </c>
      <c r="O49" s="266">
        <v>26.1</v>
      </c>
      <c r="P49" s="266">
        <v>26.1</v>
      </c>
      <c r="Q49" s="266">
        <v>26.1</v>
      </c>
      <c r="R49" s="266">
        <v>26.1</v>
      </c>
      <c r="S49" s="266">
        <v>26.1</v>
      </c>
      <c r="T49" s="99" t="s">
        <v>92</v>
      </c>
    </row>
    <row r="50" spans="1:20" s="30" customFormat="1" ht="24.75" customHeight="1" x14ac:dyDescent="0.2">
      <c r="A50" s="33">
        <v>16</v>
      </c>
      <c r="B50" s="22" t="s">
        <v>68</v>
      </c>
      <c r="C50" s="157"/>
      <c r="D50" s="148"/>
      <c r="E50" s="148"/>
      <c r="F50" s="148"/>
      <c r="G50" s="148"/>
      <c r="H50" s="148"/>
      <c r="I50" s="23"/>
      <c r="J50" s="262"/>
      <c r="K50" s="179"/>
      <c r="L50" s="179"/>
      <c r="M50" s="179"/>
      <c r="N50" s="179"/>
      <c r="O50" s="179"/>
      <c r="P50" s="179"/>
      <c r="Q50" s="179"/>
      <c r="R50" s="179"/>
      <c r="S50" s="179"/>
      <c r="T50" s="75"/>
    </row>
    <row r="51" spans="1:20" s="107" customFormat="1" ht="24.75" customHeight="1" x14ac:dyDescent="0.2">
      <c r="A51" s="367">
        <v>3</v>
      </c>
      <c r="B51" s="365" t="s">
        <v>76</v>
      </c>
      <c r="C51" s="241" t="s">
        <v>88</v>
      </c>
      <c r="D51" s="258" t="s">
        <v>89</v>
      </c>
      <c r="E51" s="276">
        <v>0.42</v>
      </c>
      <c r="F51" s="276" t="s">
        <v>101</v>
      </c>
      <c r="G51" s="450" t="s">
        <v>104</v>
      </c>
      <c r="H51" s="254" t="s">
        <v>93</v>
      </c>
      <c r="I51" s="277" t="s">
        <v>18</v>
      </c>
      <c r="J51" s="266">
        <v>63</v>
      </c>
      <c r="K51" s="266">
        <v>63</v>
      </c>
      <c r="L51" s="266">
        <v>63</v>
      </c>
      <c r="M51" s="266">
        <v>63</v>
      </c>
      <c r="N51" s="266">
        <v>63</v>
      </c>
      <c r="O51" s="266">
        <v>63</v>
      </c>
      <c r="P51" s="266">
        <v>63</v>
      </c>
      <c r="Q51" s="266">
        <v>63</v>
      </c>
      <c r="R51" s="266">
        <v>63</v>
      </c>
      <c r="S51" s="266">
        <v>63</v>
      </c>
      <c r="T51" s="99" t="s">
        <v>92</v>
      </c>
    </row>
    <row r="52" spans="1:20" s="107" customFormat="1" ht="24.75" customHeight="1" x14ac:dyDescent="0.2">
      <c r="A52" s="368"/>
      <c r="B52" s="366"/>
      <c r="C52" s="241" t="s">
        <v>88</v>
      </c>
      <c r="D52" s="258" t="s">
        <v>89</v>
      </c>
      <c r="E52" s="276">
        <v>0.42</v>
      </c>
      <c r="F52" s="276" t="s">
        <v>101</v>
      </c>
      <c r="G52" s="450"/>
      <c r="H52" s="254" t="s">
        <v>93</v>
      </c>
      <c r="I52" s="141" t="s">
        <v>19</v>
      </c>
      <c r="J52" s="266">
        <v>63</v>
      </c>
      <c r="K52" s="266">
        <v>63</v>
      </c>
      <c r="L52" s="266">
        <v>63</v>
      </c>
      <c r="M52" s="266">
        <v>63</v>
      </c>
      <c r="N52" s="266">
        <v>63</v>
      </c>
      <c r="O52" s="266">
        <v>63</v>
      </c>
      <c r="P52" s="266">
        <v>63</v>
      </c>
      <c r="Q52" s="266">
        <v>63</v>
      </c>
      <c r="R52" s="266">
        <v>63</v>
      </c>
      <c r="S52" s="266">
        <v>63</v>
      </c>
      <c r="T52" s="99" t="s">
        <v>92</v>
      </c>
    </row>
    <row r="53" spans="1:20" s="30" customFormat="1" ht="29.25" customHeight="1" x14ac:dyDescent="0.2">
      <c r="A53" s="21">
        <v>17</v>
      </c>
      <c r="B53" s="22" t="s">
        <v>69</v>
      </c>
      <c r="C53" s="157"/>
      <c r="D53" s="157"/>
      <c r="E53" s="157"/>
      <c r="F53" s="157"/>
      <c r="G53" s="157"/>
      <c r="H53" s="157"/>
      <c r="I53" s="23"/>
      <c r="J53" s="262"/>
      <c r="K53" s="179"/>
      <c r="L53" s="179"/>
      <c r="M53" s="179"/>
      <c r="N53" s="179"/>
      <c r="O53" s="179"/>
      <c r="P53" s="179"/>
      <c r="Q53" s="179"/>
      <c r="R53" s="179"/>
      <c r="S53" s="179"/>
      <c r="T53" s="75"/>
    </row>
    <row r="54" spans="1:20" s="103" customFormat="1" ht="21" customHeight="1" x14ac:dyDescent="0.2">
      <c r="A54" s="313">
        <v>3</v>
      </c>
      <c r="B54" s="297" t="s">
        <v>76</v>
      </c>
      <c r="C54" s="235" t="s">
        <v>88</v>
      </c>
      <c r="D54" s="151" t="s">
        <v>89</v>
      </c>
      <c r="E54" s="237">
        <v>0.42</v>
      </c>
      <c r="F54" s="237" t="s">
        <v>90</v>
      </c>
      <c r="G54" s="344" t="s">
        <v>91</v>
      </c>
      <c r="H54" s="162" t="s">
        <v>93</v>
      </c>
      <c r="I54" s="242" t="s">
        <v>18</v>
      </c>
      <c r="J54" s="180">
        <v>8.4</v>
      </c>
      <c r="K54" s="180">
        <v>8.4</v>
      </c>
      <c r="L54" s="180">
        <v>8.4</v>
      </c>
      <c r="M54" s="180">
        <v>8.4</v>
      </c>
      <c r="N54" s="180">
        <v>8.4</v>
      </c>
      <c r="O54" s="180">
        <v>8.4</v>
      </c>
      <c r="P54" s="180">
        <v>8.4</v>
      </c>
      <c r="Q54" s="180">
        <v>8.4</v>
      </c>
      <c r="R54" s="180">
        <v>8.4</v>
      </c>
      <c r="S54" s="180">
        <v>8.4</v>
      </c>
      <c r="T54" s="233" t="s">
        <v>92</v>
      </c>
    </row>
    <row r="55" spans="1:20" s="103" customFormat="1" ht="15" customHeight="1" x14ac:dyDescent="0.2">
      <c r="A55" s="314"/>
      <c r="B55" s="298"/>
      <c r="C55" s="235" t="s">
        <v>88</v>
      </c>
      <c r="D55" s="151" t="s">
        <v>89</v>
      </c>
      <c r="E55" s="237">
        <v>0.42</v>
      </c>
      <c r="F55" s="237" t="s">
        <v>90</v>
      </c>
      <c r="G55" s="344"/>
      <c r="H55" s="162" t="s">
        <v>93</v>
      </c>
      <c r="I55" s="139" t="s">
        <v>19</v>
      </c>
      <c r="J55" s="180">
        <v>8.4</v>
      </c>
      <c r="K55" s="180">
        <v>8.4</v>
      </c>
      <c r="L55" s="180">
        <v>8.4</v>
      </c>
      <c r="M55" s="180">
        <v>8.4</v>
      </c>
      <c r="N55" s="180">
        <v>8.4</v>
      </c>
      <c r="O55" s="180">
        <v>8.4</v>
      </c>
      <c r="P55" s="180">
        <v>8.4</v>
      </c>
      <c r="Q55" s="180">
        <v>8.4</v>
      </c>
      <c r="R55" s="180">
        <v>8.4</v>
      </c>
      <c r="S55" s="180">
        <v>8.4</v>
      </c>
      <c r="T55" s="233" t="s">
        <v>92</v>
      </c>
    </row>
    <row r="56" spans="1:20" s="30" customFormat="1" ht="24" customHeight="1" x14ac:dyDescent="0.2">
      <c r="A56" s="21">
        <v>18</v>
      </c>
      <c r="B56" s="22" t="s">
        <v>70</v>
      </c>
      <c r="C56" s="157"/>
      <c r="D56" s="157"/>
      <c r="E56" s="157"/>
      <c r="F56" s="157"/>
      <c r="G56" s="157"/>
      <c r="H56" s="157"/>
      <c r="I56" s="23"/>
      <c r="J56" s="262"/>
      <c r="K56" s="179"/>
      <c r="L56" s="179"/>
      <c r="M56" s="179"/>
      <c r="N56" s="179"/>
      <c r="O56" s="179"/>
      <c r="P56" s="179"/>
      <c r="Q56" s="179"/>
      <c r="R56" s="179"/>
      <c r="S56" s="179"/>
      <c r="T56" s="75"/>
    </row>
    <row r="57" spans="1:20" s="103" customFormat="1" ht="24" customHeight="1" x14ac:dyDescent="0.2">
      <c r="A57" s="313">
        <v>3</v>
      </c>
      <c r="B57" s="297" t="s">
        <v>76</v>
      </c>
      <c r="C57" s="235" t="s">
        <v>88</v>
      </c>
      <c r="D57" s="151" t="s">
        <v>89</v>
      </c>
      <c r="E57" s="237">
        <v>0.42</v>
      </c>
      <c r="F57" s="237" t="s">
        <v>90</v>
      </c>
      <c r="G57" s="344" t="s">
        <v>105</v>
      </c>
      <c r="H57" s="162" t="s">
        <v>93</v>
      </c>
      <c r="I57" s="242" t="s">
        <v>18</v>
      </c>
      <c r="J57" s="180">
        <v>5.6</v>
      </c>
      <c r="K57" s="180">
        <v>5.6</v>
      </c>
      <c r="L57" s="180">
        <v>5.6</v>
      </c>
      <c r="M57" s="180">
        <v>5.6</v>
      </c>
      <c r="N57" s="180">
        <v>5.6</v>
      </c>
      <c r="O57" s="180">
        <v>5.6</v>
      </c>
      <c r="P57" s="180">
        <v>5.6</v>
      </c>
      <c r="Q57" s="180">
        <v>5.6</v>
      </c>
      <c r="R57" s="180">
        <v>5.6</v>
      </c>
      <c r="S57" s="180">
        <v>5.6</v>
      </c>
      <c r="T57" s="233" t="s">
        <v>92</v>
      </c>
    </row>
    <row r="58" spans="1:20" s="103" customFormat="1" ht="24" customHeight="1" x14ac:dyDescent="0.2">
      <c r="A58" s="314"/>
      <c r="B58" s="298"/>
      <c r="C58" s="235" t="s">
        <v>88</v>
      </c>
      <c r="D58" s="151" t="s">
        <v>89</v>
      </c>
      <c r="E58" s="237">
        <v>0.42</v>
      </c>
      <c r="F58" s="237" t="s">
        <v>90</v>
      </c>
      <c r="G58" s="344"/>
      <c r="H58" s="162" t="s">
        <v>93</v>
      </c>
      <c r="I58" s="139" t="s">
        <v>19</v>
      </c>
      <c r="J58" s="180">
        <v>5.6</v>
      </c>
      <c r="K58" s="180">
        <v>5.6</v>
      </c>
      <c r="L58" s="180">
        <v>5.6</v>
      </c>
      <c r="M58" s="180">
        <v>5.6</v>
      </c>
      <c r="N58" s="180">
        <v>5.6</v>
      </c>
      <c r="O58" s="180">
        <v>5.6</v>
      </c>
      <c r="P58" s="180">
        <v>5.6</v>
      </c>
      <c r="Q58" s="180">
        <v>5.6</v>
      </c>
      <c r="R58" s="180">
        <v>5.6</v>
      </c>
      <c r="S58" s="180">
        <v>5.6</v>
      </c>
      <c r="T58" s="233" t="s">
        <v>92</v>
      </c>
    </row>
    <row r="59" spans="1:20" s="30" customFormat="1" ht="27.75" customHeight="1" x14ac:dyDescent="0.2">
      <c r="A59" s="21">
        <v>19</v>
      </c>
      <c r="B59" s="73" t="s">
        <v>20</v>
      </c>
      <c r="C59" s="21"/>
      <c r="D59" s="21"/>
      <c r="E59" s="21"/>
      <c r="F59" s="21"/>
      <c r="G59" s="21"/>
      <c r="H59" s="21"/>
      <c r="I59" s="23"/>
      <c r="J59" s="262"/>
      <c r="K59" s="179"/>
      <c r="L59" s="179"/>
      <c r="M59" s="179"/>
      <c r="N59" s="179"/>
      <c r="O59" s="179"/>
      <c r="P59" s="179"/>
      <c r="Q59" s="179"/>
      <c r="R59" s="179"/>
      <c r="S59" s="179"/>
      <c r="T59" s="75"/>
    </row>
    <row r="60" spans="1:20" s="2" customFormat="1" ht="27.75" customHeight="1" x14ac:dyDescent="0.2">
      <c r="A60" s="295">
        <v>3</v>
      </c>
      <c r="B60" s="297" t="s">
        <v>76</v>
      </c>
      <c r="C60" s="235" t="s">
        <v>88</v>
      </c>
      <c r="D60" s="151" t="s">
        <v>89</v>
      </c>
      <c r="E60" s="237">
        <v>0.42</v>
      </c>
      <c r="F60" s="237" t="s">
        <v>90</v>
      </c>
      <c r="G60" s="344" t="s">
        <v>112</v>
      </c>
      <c r="H60" s="162" t="s">
        <v>93</v>
      </c>
      <c r="I60" s="242" t="s">
        <v>18</v>
      </c>
      <c r="J60" s="181">
        <v>0.55000000000000004</v>
      </c>
      <c r="K60" s="181">
        <v>0.55000000000000004</v>
      </c>
      <c r="L60" s="181">
        <v>0.55000000000000004</v>
      </c>
      <c r="M60" s="181">
        <v>0.55000000000000004</v>
      </c>
      <c r="N60" s="181">
        <v>0.55000000000000004</v>
      </c>
      <c r="O60" s="181">
        <v>0.55000000000000004</v>
      </c>
      <c r="P60" s="181">
        <v>0.55000000000000004</v>
      </c>
      <c r="Q60" s="181">
        <v>0.55000000000000004</v>
      </c>
      <c r="R60" s="181">
        <v>0.55000000000000004</v>
      </c>
      <c r="S60" s="181">
        <v>0.55000000000000004</v>
      </c>
      <c r="T60" s="233" t="s">
        <v>92</v>
      </c>
    </row>
    <row r="61" spans="1:20" s="2" customFormat="1" ht="27.75" customHeight="1" x14ac:dyDescent="0.2">
      <c r="A61" s="296"/>
      <c r="B61" s="298"/>
      <c r="C61" s="235" t="s">
        <v>88</v>
      </c>
      <c r="D61" s="151" t="s">
        <v>89</v>
      </c>
      <c r="E61" s="237" t="s">
        <v>113</v>
      </c>
      <c r="F61" s="237" t="s">
        <v>113</v>
      </c>
      <c r="G61" s="344"/>
      <c r="H61" s="162" t="s">
        <v>93</v>
      </c>
      <c r="I61" s="139" t="s">
        <v>19</v>
      </c>
      <c r="J61" s="181">
        <v>0.55000000000000004</v>
      </c>
      <c r="K61" s="181">
        <v>0.55000000000000004</v>
      </c>
      <c r="L61" s="181">
        <v>0.55000000000000004</v>
      </c>
      <c r="M61" s="181">
        <v>0.55000000000000004</v>
      </c>
      <c r="N61" s="181">
        <v>0.55000000000000004</v>
      </c>
      <c r="O61" s="181">
        <v>0.55000000000000004</v>
      </c>
      <c r="P61" s="181">
        <v>0.55000000000000004</v>
      </c>
      <c r="Q61" s="181">
        <v>0.55000000000000004</v>
      </c>
      <c r="R61" s="181">
        <v>0.55000000000000004</v>
      </c>
      <c r="S61" s="181">
        <v>0.55000000000000004</v>
      </c>
      <c r="T61" s="233" t="s">
        <v>92</v>
      </c>
    </row>
    <row r="62" spans="1:20" s="30" customFormat="1" ht="31.5" customHeight="1" x14ac:dyDescent="0.2">
      <c r="A62" s="33">
        <v>20</v>
      </c>
      <c r="B62" s="36" t="s">
        <v>48</v>
      </c>
      <c r="C62" s="157"/>
      <c r="D62" s="157"/>
      <c r="E62" s="157"/>
      <c r="F62" s="157"/>
      <c r="G62" s="157"/>
      <c r="H62" s="157"/>
      <c r="I62" s="23"/>
      <c r="J62" s="262"/>
      <c r="K62" s="179"/>
      <c r="L62" s="179"/>
      <c r="M62" s="179"/>
      <c r="N62" s="179"/>
      <c r="O62" s="179"/>
      <c r="P62" s="179"/>
      <c r="Q62" s="179"/>
      <c r="R62" s="179"/>
      <c r="S62" s="179"/>
      <c r="T62" s="75"/>
    </row>
    <row r="63" spans="1:20" s="107" customFormat="1" ht="15" customHeight="1" x14ac:dyDescent="0.2">
      <c r="A63" s="367">
        <v>3</v>
      </c>
      <c r="B63" s="365" t="s">
        <v>76</v>
      </c>
      <c r="C63" s="367"/>
      <c r="D63" s="367" t="s">
        <v>114</v>
      </c>
      <c r="E63" s="276" t="s">
        <v>113</v>
      </c>
      <c r="F63" s="276" t="s">
        <v>113</v>
      </c>
      <c r="G63" s="451" t="s">
        <v>115</v>
      </c>
      <c r="H63" s="254" t="s">
        <v>93</v>
      </c>
      <c r="I63" s="277" t="s">
        <v>18</v>
      </c>
      <c r="J63" s="266">
        <v>10.5</v>
      </c>
      <c r="K63" s="266">
        <v>10.5</v>
      </c>
      <c r="L63" s="266">
        <v>10.5</v>
      </c>
      <c r="M63" s="266">
        <v>10.5</v>
      </c>
      <c r="N63" s="266">
        <v>10.5</v>
      </c>
      <c r="O63" s="266">
        <v>10.5</v>
      </c>
      <c r="P63" s="266">
        <v>10.5</v>
      </c>
      <c r="Q63" s="266">
        <v>10.5</v>
      </c>
      <c r="R63" s="266">
        <v>10.5</v>
      </c>
      <c r="S63" s="266">
        <v>10.5</v>
      </c>
      <c r="T63" s="99" t="s">
        <v>92</v>
      </c>
    </row>
    <row r="64" spans="1:20" s="107" customFormat="1" ht="15" customHeight="1" x14ac:dyDescent="0.2">
      <c r="A64" s="368"/>
      <c r="B64" s="366"/>
      <c r="C64" s="368"/>
      <c r="D64" s="368"/>
      <c r="E64" s="276" t="s">
        <v>113</v>
      </c>
      <c r="F64" s="276" t="s">
        <v>113</v>
      </c>
      <c r="G64" s="451"/>
      <c r="H64" s="254" t="s">
        <v>93</v>
      </c>
      <c r="I64" s="141" t="s">
        <v>19</v>
      </c>
      <c r="J64" s="266">
        <v>10.5</v>
      </c>
      <c r="K64" s="266">
        <v>10.5</v>
      </c>
      <c r="L64" s="266">
        <v>10.5</v>
      </c>
      <c r="M64" s="266">
        <v>10.5</v>
      </c>
      <c r="N64" s="266">
        <v>10.5</v>
      </c>
      <c r="O64" s="266">
        <v>10.5</v>
      </c>
      <c r="P64" s="266">
        <v>10.5</v>
      </c>
      <c r="Q64" s="266">
        <v>10.5</v>
      </c>
      <c r="R64" s="266">
        <v>10.5</v>
      </c>
      <c r="S64" s="266">
        <v>10.5</v>
      </c>
      <c r="T64" s="99" t="s">
        <v>92</v>
      </c>
    </row>
    <row r="65" spans="1:20" s="30" customFormat="1" ht="24.75" customHeight="1" x14ac:dyDescent="0.2">
      <c r="A65" s="33">
        <v>21</v>
      </c>
      <c r="B65" s="36" t="s">
        <v>49</v>
      </c>
      <c r="C65" s="21"/>
      <c r="D65" s="21"/>
      <c r="E65" s="21"/>
      <c r="F65" s="21"/>
      <c r="G65" s="21"/>
      <c r="H65" s="21"/>
      <c r="I65" s="23"/>
      <c r="J65" s="262"/>
      <c r="K65" s="179"/>
      <c r="L65" s="179"/>
      <c r="M65" s="179"/>
      <c r="N65" s="179"/>
      <c r="O65" s="179"/>
      <c r="P65" s="179"/>
      <c r="Q65" s="179"/>
      <c r="R65" s="179"/>
      <c r="S65" s="179"/>
      <c r="T65" s="75"/>
    </row>
    <row r="66" spans="1:20" s="103" customFormat="1" ht="24.75" customHeight="1" x14ac:dyDescent="0.2">
      <c r="A66" s="313">
        <v>3</v>
      </c>
      <c r="B66" s="297" t="s">
        <v>76</v>
      </c>
      <c r="C66" s="234"/>
      <c r="D66" s="313" t="s">
        <v>114</v>
      </c>
      <c r="E66" s="237" t="s">
        <v>113</v>
      </c>
      <c r="F66" s="237" t="s">
        <v>113</v>
      </c>
      <c r="G66" s="403" t="s">
        <v>115</v>
      </c>
      <c r="H66" s="162" t="s">
        <v>93</v>
      </c>
      <c r="I66" s="242" t="s">
        <v>18</v>
      </c>
      <c r="J66" s="180">
        <v>9</v>
      </c>
      <c r="K66" s="180">
        <v>9</v>
      </c>
      <c r="L66" s="180">
        <v>9</v>
      </c>
      <c r="M66" s="180">
        <v>9</v>
      </c>
      <c r="N66" s="180">
        <v>9</v>
      </c>
      <c r="O66" s="180">
        <v>9</v>
      </c>
      <c r="P66" s="180">
        <v>9</v>
      </c>
      <c r="Q66" s="180">
        <v>9</v>
      </c>
      <c r="R66" s="180">
        <v>9</v>
      </c>
      <c r="S66" s="180">
        <v>9</v>
      </c>
      <c r="T66" s="237" t="s">
        <v>92</v>
      </c>
    </row>
    <row r="67" spans="1:20" s="103" customFormat="1" ht="22.5" customHeight="1" x14ac:dyDescent="0.2">
      <c r="A67" s="314"/>
      <c r="B67" s="298"/>
      <c r="C67" s="235"/>
      <c r="D67" s="314"/>
      <c r="E67" s="237" t="s">
        <v>113</v>
      </c>
      <c r="F67" s="237" t="s">
        <v>113</v>
      </c>
      <c r="G67" s="403"/>
      <c r="H67" s="162" t="s">
        <v>93</v>
      </c>
      <c r="I67" s="139" t="s">
        <v>19</v>
      </c>
      <c r="J67" s="180">
        <v>9</v>
      </c>
      <c r="K67" s="180">
        <v>9</v>
      </c>
      <c r="L67" s="180">
        <v>9</v>
      </c>
      <c r="M67" s="180">
        <v>9</v>
      </c>
      <c r="N67" s="180">
        <v>9</v>
      </c>
      <c r="O67" s="180">
        <v>9</v>
      </c>
      <c r="P67" s="180">
        <v>9</v>
      </c>
      <c r="Q67" s="180">
        <v>9</v>
      </c>
      <c r="R67" s="180">
        <v>9</v>
      </c>
      <c r="S67" s="180">
        <v>9</v>
      </c>
      <c r="T67" s="237" t="s">
        <v>92</v>
      </c>
    </row>
    <row r="68" spans="1:20" s="30" customFormat="1" ht="21" customHeight="1" x14ac:dyDescent="0.2">
      <c r="A68" s="33">
        <v>22</v>
      </c>
      <c r="B68" s="36" t="s">
        <v>72</v>
      </c>
      <c r="C68" s="157"/>
      <c r="D68" s="157"/>
      <c r="E68" s="157"/>
      <c r="F68" s="157"/>
      <c r="G68" s="157"/>
      <c r="H68" s="157"/>
      <c r="I68" s="23"/>
      <c r="J68" s="262"/>
      <c r="K68" s="179"/>
      <c r="L68" s="179"/>
      <c r="M68" s="179"/>
      <c r="N68" s="179"/>
      <c r="O68" s="179"/>
      <c r="P68" s="179"/>
      <c r="Q68" s="179"/>
      <c r="R68" s="179"/>
      <c r="S68" s="179"/>
      <c r="T68" s="75"/>
    </row>
    <row r="69" spans="1:20" s="107" customFormat="1" ht="21" customHeight="1" x14ac:dyDescent="0.2">
      <c r="A69" s="367">
        <v>3</v>
      </c>
      <c r="B69" s="365" t="s">
        <v>76</v>
      </c>
      <c r="C69" s="367" t="s">
        <v>120</v>
      </c>
      <c r="D69" s="367" t="s">
        <v>121</v>
      </c>
      <c r="E69" s="276" t="s">
        <v>122</v>
      </c>
      <c r="F69" s="276" t="s">
        <v>122</v>
      </c>
      <c r="G69" s="450" t="s">
        <v>123</v>
      </c>
      <c r="H69" s="254" t="s">
        <v>93</v>
      </c>
      <c r="I69" s="277" t="s">
        <v>18</v>
      </c>
      <c r="J69" s="266">
        <v>69</v>
      </c>
      <c r="K69" s="266">
        <v>69</v>
      </c>
      <c r="L69" s="266">
        <v>69</v>
      </c>
      <c r="M69" s="266">
        <v>69</v>
      </c>
      <c r="N69" s="266">
        <v>69</v>
      </c>
      <c r="O69" s="266">
        <v>69</v>
      </c>
      <c r="P69" s="266">
        <v>69</v>
      </c>
      <c r="Q69" s="266">
        <v>69</v>
      </c>
      <c r="R69" s="266">
        <v>69</v>
      </c>
      <c r="S69" s="266">
        <v>69</v>
      </c>
      <c r="T69" s="99" t="s">
        <v>92</v>
      </c>
    </row>
    <row r="70" spans="1:20" s="107" customFormat="1" ht="21" customHeight="1" x14ac:dyDescent="0.2">
      <c r="A70" s="368"/>
      <c r="B70" s="366"/>
      <c r="C70" s="368"/>
      <c r="D70" s="368"/>
      <c r="E70" s="276" t="s">
        <v>122</v>
      </c>
      <c r="F70" s="276" t="s">
        <v>122</v>
      </c>
      <c r="G70" s="450"/>
      <c r="H70" s="254" t="s">
        <v>93</v>
      </c>
      <c r="I70" s="141" t="s">
        <v>19</v>
      </c>
      <c r="J70" s="266">
        <v>69</v>
      </c>
      <c r="K70" s="266">
        <v>69</v>
      </c>
      <c r="L70" s="266">
        <v>69</v>
      </c>
      <c r="M70" s="266">
        <v>69</v>
      </c>
      <c r="N70" s="266">
        <v>69</v>
      </c>
      <c r="O70" s="266">
        <v>69</v>
      </c>
      <c r="P70" s="266">
        <v>69</v>
      </c>
      <c r="Q70" s="266">
        <v>69</v>
      </c>
      <c r="R70" s="266">
        <v>69</v>
      </c>
      <c r="S70" s="266">
        <v>69</v>
      </c>
      <c r="T70" s="99" t="s">
        <v>92</v>
      </c>
    </row>
    <row r="71" spans="1:20" s="30" customFormat="1" ht="21" customHeight="1" x14ac:dyDescent="0.2">
      <c r="A71" s="33">
        <v>23</v>
      </c>
      <c r="B71" s="37" t="s">
        <v>50</v>
      </c>
      <c r="C71" s="21"/>
      <c r="D71" s="21"/>
      <c r="E71" s="21"/>
      <c r="F71" s="21"/>
      <c r="G71" s="21"/>
      <c r="H71" s="21"/>
      <c r="I71" s="23"/>
      <c r="J71" s="262"/>
      <c r="K71" s="179"/>
      <c r="L71" s="179"/>
      <c r="M71" s="179"/>
      <c r="N71" s="179"/>
      <c r="O71" s="179"/>
      <c r="P71" s="179"/>
      <c r="Q71" s="179"/>
      <c r="R71" s="179"/>
      <c r="S71" s="179"/>
      <c r="T71" s="75"/>
    </row>
    <row r="72" spans="1:20" s="82" customFormat="1" ht="21" customHeight="1" x14ac:dyDescent="0.2">
      <c r="A72" s="363">
        <v>3</v>
      </c>
      <c r="B72" s="365" t="s">
        <v>76</v>
      </c>
      <c r="C72" s="367"/>
      <c r="D72" s="367" t="s">
        <v>89</v>
      </c>
      <c r="E72" s="276" t="s">
        <v>124</v>
      </c>
      <c r="F72" s="276" t="s">
        <v>124</v>
      </c>
      <c r="G72" s="450" t="s">
        <v>125</v>
      </c>
      <c r="H72" s="254" t="s">
        <v>93</v>
      </c>
      <c r="I72" s="277" t="s">
        <v>18</v>
      </c>
      <c r="J72" s="267">
        <v>38.5</v>
      </c>
      <c r="K72" s="267">
        <v>38.5</v>
      </c>
      <c r="L72" s="267">
        <v>38.5</v>
      </c>
      <c r="M72" s="267">
        <v>38.5</v>
      </c>
      <c r="N72" s="267">
        <v>38.5</v>
      </c>
      <c r="O72" s="267">
        <v>38.5</v>
      </c>
      <c r="P72" s="267">
        <v>38.5</v>
      </c>
      <c r="Q72" s="267">
        <v>38.5</v>
      </c>
      <c r="R72" s="267">
        <v>38.5</v>
      </c>
      <c r="S72" s="267">
        <v>38.5</v>
      </c>
      <c r="T72" s="99" t="s">
        <v>92</v>
      </c>
    </row>
    <row r="73" spans="1:20" s="82" customFormat="1" ht="21" customHeight="1" x14ac:dyDescent="0.2">
      <c r="A73" s="364"/>
      <c r="B73" s="366"/>
      <c r="C73" s="368"/>
      <c r="D73" s="368"/>
      <c r="E73" s="276" t="s">
        <v>124</v>
      </c>
      <c r="F73" s="276" t="s">
        <v>124</v>
      </c>
      <c r="G73" s="450"/>
      <c r="H73" s="260" t="s">
        <v>93</v>
      </c>
      <c r="I73" s="141" t="s">
        <v>19</v>
      </c>
      <c r="J73" s="267">
        <v>38.5</v>
      </c>
      <c r="K73" s="267">
        <v>38.5</v>
      </c>
      <c r="L73" s="267">
        <v>38.5</v>
      </c>
      <c r="M73" s="267">
        <v>38.5</v>
      </c>
      <c r="N73" s="267">
        <v>38.5</v>
      </c>
      <c r="O73" s="267">
        <v>38.5</v>
      </c>
      <c r="P73" s="267">
        <v>38.5</v>
      </c>
      <c r="Q73" s="267">
        <v>38.5</v>
      </c>
      <c r="R73" s="267">
        <v>38.5</v>
      </c>
      <c r="S73" s="267">
        <v>38.5</v>
      </c>
      <c r="T73" s="278" t="s">
        <v>92</v>
      </c>
    </row>
    <row r="74" spans="1:20" s="30" customFormat="1" ht="21.75" customHeight="1" x14ac:dyDescent="0.2">
      <c r="A74" s="33">
        <v>24</v>
      </c>
      <c r="B74" s="36" t="s">
        <v>73</v>
      </c>
      <c r="C74" s="21"/>
      <c r="D74" s="21"/>
      <c r="E74" s="21"/>
      <c r="F74" s="21"/>
      <c r="G74" s="21"/>
      <c r="H74" s="21"/>
      <c r="I74" s="23"/>
      <c r="J74" s="262"/>
      <c r="K74" s="179"/>
      <c r="L74" s="179"/>
      <c r="M74" s="179"/>
      <c r="N74" s="179"/>
      <c r="O74" s="179"/>
      <c r="P74" s="179"/>
      <c r="Q74" s="179"/>
      <c r="R74" s="179"/>
      <c r="S74" s="179"/>
      <c r="T74" s="75"/>
    </row>
    <row r="75" spans="1:20" s="2" customFormat="1" ht="21.75" hidden="1" customHeight="1" x14ac:dyDescent="0.2">
      <c r="A75" s="229"/>
      <c r="B75" s="231"/>
      <c r="C75" s="394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6"/>
    </row>
    <row r="76" spans="1:20" s="103" customFormat="1" ht="21.75" customHeight="1" thickBot="1" x14ac:dyDescent="0.25">
      <c r="A76" s="313">
        <v>3</v>
      </c>
      <c r="B76" s="297" t="s">
        <v>76</v>
      </c>
      <c r="C76" s="313"/>
      <c r="D76" s="313"/>
      <c r="E76" s="237"/>
      <c r="F76" s="237"/>
      <c r="G76" s="344"/>
      <c r="H76" s="162" t="s">
        <v>93</v>
      </c>
      <c r="I76" s="242" t="s">
        <v>18</v>
      </c>
      <c r="J76" s="180">
        <v>7.9</v>
      </c>
      <c r="K76" s="180">
        <v>7.9</v>
      </c>
      <c r="L76" s="180">
        <v>7.9</v>
      </c>
      <c r="M76" s="180">
        <v>7.9</v>
      </c>
      <c r="N76" s="180">
        <v>7.9</v>
      </c>
      <c r="O76" s="180">
        <v>7.9</v>
      </c>
      <c r="P76" s="180">
        <v>7.9</v>
      </c>
      <c r="Q76" s="180">
        <v>7.9</v>
      </c>
      <c r="R76" s="180">
        <v>7.9</v>
      </c>
      <c r="S76" s="180">
        <v>7.9</v>
      </c>
      <c r="T76" s="236" t="s">
        <v>92</v>
      </c>
    </row>
    <row r="77" spans="1:20" s="103" customFormat="1" ht="21.75" customHeight="1" thickBot="1" x14ac:dyDescent="0.25">
      <c r="A77" s="314"/>
      <c r="B77" s="298"/>
      <c r="C77" s="314"/>
      <c r="D77" s="314"/>
      <c r="E77" s="237"/>
      <c r="F77" s="237"/>
      <c r="G77" s="390"/>
      <c r="H77" s="163" t="s">
        <v>93</v>
      </c>
      <c r="I77" s="145" t="s">
        <v>19</v>
      </c>
      <c r="J77" s="180">
        <v>7.9</v>
      </c>
      <c r="K77" s="180">
        <v>7.9</v>
      </c>
      <c r="L77" s="180">
        <v>7.9</v>
      </c>
      <c r="M77" s="180">
        <v>7.9</v>
      </c>
      <c r="N77" s="180">
        <v>7.9</v>
      </c>
      <c r="O77" s="180">
        <v>7.9</v>
      </c>
      <c r="P77" s="180">
        <v>7.9</v>
      </c>
      <c r="Q77" s="180">
        <v>7.9</v>
      </c>
      <c r="R77" s="180">
        <v>7.9</v>
      </c>
      <c r="S77" s="180">
        <v>7.9</v>
      </c>
      <c r="T77" s="104" t="s">
        <v>92</v>
      </c>
    </row>
    <row r="79" spans="1:20" s="4" customFormat="1" ht="20.25" customHeight="1" x14ac:dyDescent="0.2">
      <c r="A79" s="3"/>
      <c r="B79" s="16" t="s">
        <v>21</v>
      </c>
      <c r="C79" s="5"/>
      <c r="D79" s="5"/>
      <c r="E79" s="8"/>
      <c r="F79" s="8"/>
      <c r="G79" s="8"/>
      <c r="H79" s="8"/>
      <c r="I79" s="8"/>
      <c r="J79" s="174"/>
      <c r="K79" s="176"/>
      <c r="L79" s="174"/>
      <c r="M79" s="174"/>
      <c r="N79" s="174"/>
      <c r="O79" s="174"/>
      <c r="P79" s="174"/>
      <c r="Q79" s="174"/>
      <c r="R79" s="174"/>
      <c r="S79" s="174"/>
      <c r="T79" s="74"/>
    </row>
    <row r="80" spans="1:20" s="4" customFormat="1" ht="20.25" customHeight="1" x14ac:dyDescent="0.2">
      <c r="A80" s="5">
        <v>1</v>
      </c>
      <c r="B80" s="452" t="s">
        <v>22</v>
      </c>
      <c r="C80" s="452"/>
      <c r="D80" s="452"/>
      <c r="E80" s="452"/>
      <c r="F80" s="452"/>
      <c r="G80" s="452"/>
      <c r="H80" s="452"/>
      <c r="I80" s="452"/>
      <c r="J80" s="452"/>
      <c r="K80" s="452"/>
      <c r="L80" s="174"/>
      <c r="M80" s="174"/>
      <c r="N80" s="174"/>
      <c r="O80" s="174"/>
      <c r="P80" s="174"/>
      <c r="Q80" s="174"/>
      <c r="R80" s="174"/>
      <c r="S80" s="174"/>
      <c r="T80" s="74"/>
    </row>
    <row r="81" spans="1:20" s="4" customFormat="1" ht="28.5" customHeight="1" x14ac:dyDescent="0.2">
      <c r="A81" s="5">
        <v>2</v>
      </c>
      <c r="B81" s="453" t="s">
        <v>28</v>
      </c>
      <c r="C81" s="453"/>
      <c r="D81" s="453"/>
      <c r="E81" s="453"/>
      <c r="F81" s="453"/>
      <c r="G81" s="453"/>
      <c r="H81" s="453"/>
      <c r="I81" s="8"/>
      <c r="J81" s="174"/>
      <c r="K81" s="176"/>
      <c r="L81" s="174"/>
      <c r="M81" s="174"/>
      <c r="N81" s="174"/>
      <c r="O81" s="174"/>
      <c r="P81" s="174"/>
      <c r="Q81" s="174"/>
      <c r="R81" s="174"/>
      <c r="S81" s="174"/>
      <c r="T81" s="74"/>
    </row>
    <row r="82" spans="1:20" s="4" customFormat="1" ht="20.25" customHeight="1" x14ac:dyDescent="0.2">
      <c r="B82" s="68"/>
      <c r="C82" s="5"/>
      <c r="D82" s="5"/>
      <c r="E82" s="5"/>
      <c r="F82" s="5"/>
      <c r="G82" s="5"/>
      <c r="H82" s="5"/>
      <c r="I82" s="5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74"/>
    </row>
  </sheetData>
  <sheetProtection algorithmName="SHA-512" hashValue="pKQLbsvJmdvhAQbxvrW2CPMg0v1mrWRbMT5E5yKiW/9rhTfPwM6xQtA08V8Kk8p2Nu7TTC4P2IsSUEu5PFS10g==" saltValue="fJM//PDh1EwXdY21a6GLqA==" spinCount="100000" sheet="1" objects="1" scenarios="1"/>
  <mergeCells count="105">
    <mergeCell ref="S2:S4"/>
    <mergeCell ref="T2:T4"/>
    <mergeCell ref="J2:J4"/>
    <mergeCell ref="K2:K4"/>
    <mergeCell ref="L2:L4"/>
    <mergeCell ref="M2:M4"/>
    <mergeCell ref="N2:N4"/>
    <mergeCell ref="O2:O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9:A10"/>
    <mergeCell ref="B9:B10"/>
    <mergeCell ref="G9:G10"/>
    <mergeCell ref="A6:A7"/>
    <mergeCell ref="B6:B7"/>
    <mergeCell ref="G6:G7"/>
    <mergeCell ref="P2:P4"/>
    <mergeCell ref="Q2:Q4"/>
    <mergeCell ref="R2:R4"/>
    <mergeCell ref="A18:A19"/>
    <mergeCell ref="B18:B19"/>
    <mergeCell ref="G18:G19"/>
    <mergeCell ref="A15:A16"/>
    <mergeCell ref="B15:B16"/>
    <mergeCell ref="G15:G16"/>
    <mergeCell ref="A12:A13"/>
    <mergeCell ref="B12:B13"/>
    <mergeCell ref="G12:G13"/>
    <mergeCell ref="A27:A28"/>
    <mergeCell ref="B27:B28"/>
    <mergeCell ref="G27:G28"/>
    <mergeCell ref="A24:A25"/>
    <mergeCell ref="B24:B25"/>
    <mergeCell ref="G24:G25"/>
    <mergeCell ref="A21:A22"/>
    <mergeCell ref="B21:B22"/>
    <mergeCell ref="G21:G22"/>
    <mergeCell ref="A36:A37"/>
    <mergeCell ref="B36:B37"/>
    <mergeCell ref="G36:G37"/>
    <mergeCell ref="A33:A34"/>
    <mergeCell ref="B33:B34"/>
    <mergeCell ref="G33:G34"/>
    <mergeCell ref="A30:A31"/>
    <mergeCell ref="B30:B31"/>
    <mergeCell ref="G30:G31"/>
    <mergeCell ref="A45:A46"/>
    <mergeCell ref="B45:B46"/>
    <mergeCell ref="G45:G46"/>
    <mergeCell ref="A42:A43"/>
    <mergeCell ref="B42:B43"/>
    <mergeCell ref="G42:G43"/>
    <mergeCell ref="A39:A40"/>
    <mergeCell ref="B39:B40"/>
    <mergeCell ref="G39:G40"/>
    <mergeCell ref="A54:A55"/>
    <mergeCell ref="B54:B55"/>
    <mergeCell ref="G54:G55"/>
    <mergeCell ref="A51:A52"/>
    <mergeCell ref="B51:B52"/>
    <mergeCell ref="G51:G52"/>
    <mergeCell ref="A48:A49"/>
    <mergeCell ref="B48:B49"/>
    <mergeCell ref="G48:G49"/>
    <mergeCell ref="A63:A64"/>
    <mergeCell ref="B63:B64"/>
    <mergeCell ref="C63:C64"/>
    <mergeCell ref="D63:D64"/>
    <mergeCell ref="G63:G64"/>
    <mergeCell ref="A60:A61"/>
    <mergeCell ref="B60:B61"/>
    <mergeCell ref="G60:G61"/>
    <mergeCell ref="A57:A58"/>
    <mergeCell ref="B57:B58"/>
    <mergeCell ref="G57:G58"/>
    <mergeCell ref="A69:A70"/>
    <mergeCell ref="B69:B70"/>
    <mergeCell ref="C69:C70"/>
    <mergeCell ref="D69:D70"/>
    <mergeCell ref="G69:G70"/>
    <mergeCell ref="A66:A67"/>
    <mergeCell ref="B66:B67"/>
    <mergeCell ref="D66:D67"/>
    <mergeCell ref="G66:G67"/>
    <mergeCell ref="B80:K80"/>
    <mergeCell ref="B81:H81"/>
    <mergeCell ref="C75:T75"/>
    <mergeCell ref="A76:A77"/>
    <mergeCell ref="B76:B77"/>
    <mergeCell ref="C76:C77"/>
    <mergeCell ref="D76:D77"/>
    <mergeCell ref="G76:G77"/>
    <mergeCell ref="A72:A73"/>
    <mergeCell ref="B72:B73"/>
    <mergeCell ref="C72:C73"/>
    <mergeCell ref="D72:D73"/>
    <mergeCell ref="G72:G73"/>
  </mergeCells>
  <pageMargins left="0.45" right="0.15" top="0.25" bottom="0.23" header="0.19" footer="0.17"/>
  <pageSetup paperSize="9" scale="59" orientation="landscape" r:id="rId1"/>
  <rowBreaks count="1" manualBreakCount="1"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zoomScaleNormal="100" workbookViewId="0">
      <selection activeCell="B16" sqref="B16:B17"/>
    </sheetView>
  </sheetViews>
  <sheetFormatPr defaultRowHeight="12.75" x14ac:dyDescent="0.2"/>
  <cols>
    <col min="1" max="1" width="4.140625" style="1" customWidth="1"/>
    <col min="2" max="2" width="25" style="1" customWidth="1"/>
    <col min="3" max="3" width="18.42578125" style="5" customWidth="1"/>
    <col min="4" max="4" width="13.7109375" style="5" customWidth="1"/>
    <col min="5" max="6" width="11.5703125" style="5" customWidth="1"/>
    <col min="7" max="7" width="29.7109375" style="5" customWidth="1"/>
    <col min="8" max="8" width="11.5703125" style="5" customWidth="1"/>
    <col min="9" max="9" width="11.140625" style="5" customWidth="1"/>
    <col min="10" max="10" width="11.7109375" style="115" customWidth="1"/>
    <col min="11" max="11" width="11.140625" style="174" customWidth="1"/>
    <col min="12" max="12" width="12" style="174" customWidth="1"/>
    <col min="13" max="13" width="10.5703125" style="174" customWidth="1"/>
    <col min="14" max="14" width="9" style="174" customWidth="1"/>
    <col min="15" max="15" width="11.28515625" style="174" customWidth="1"/>
    <col min="16" max="16" width="12.42578125" style="74" customWidth="1"/>
    <col min="17" max="16384" width="9.140625" style="1"/>
  </cols>
  <sheetData>
    <row r="1" spans="1:18" x14ac:dyDescent="0.2">
      <c r="A1" s="9"/>
      <c r="B1" s="9"/>
      <c r="C1" s="126"/>
      <c r="D1" s="126"/>
      <c r="E1" s="126"/>
      <c r="F1" s="126"/>
      <c r="G1" s="126"/>
      <c r="H1" s="126"/>
      <c r="I1" s="126"/>
    </row>
    <row r="2" spans="1:18" ht="13.5" customHeight="1" x14ac:dyDescent="0.2">
      <c r="A2" s="7"/>
      <c r="B2" s="17"/>
      <c r="C2" s="10"/>
      <c r="D2" s="10"/>
      <c r="E2" s="10"/>
      <c r="F2" s="10"/>
      <c r="G2" s="10"/>
      <c r="H2" s="10"/>
      <c r="I2" s="15"/>
      <c r="J2" s="19"/>
      <c r="K2" s="175"/>
      <c r="L2" s="175"/>
      <c r="M2" s="175"/>
      <c r="N2" s="175"/>
      <c r="O2" s="175"/>
    </row>
    <row r="3" spans="1:18" ht="21" customHeight="1" x14ac:dyDescent="0.2">
      <c r="A3" s="356" t="s">
        <v>218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5" customFormat="1" ht="12.75" customHeight="1" x14ac:dyDescent="0.2">
      <c r="A4" s="323" t="s">
        <v>0</v>
      </c>
      <c r="B4" s="415" t="s">
        <v>1</v>
      </c>
      <c r="C4" s="323" t="s">
        <v>2</v>
      </c>
      <c r="D4" s="323" t="s">
        <v>3</v>
      </c>
      <c r="E4" s="415" t="s">
        <v>51</v>
      </c>
      <c r="F4" s="415" t="s">
        <v>71</v>
      </c>
      <c r="G4" s="412" t="s">
        <v>56</v>
      </c>
      <c r="H4" s="412" t="s">
        <v>4</v>
      </c>
      <c r="I4" s="324" t="s">
        <v>5</v>
      </c>
      <c r="J4" s="409" t="s">
        <v>46</v>
      </c>
      <c r="K4" s="406" t="s">
        <v>47</v>
      </c>
      <c r="L4" s="406" t="s">
        <v>32</v>
      </c>
      <c r="M4" s="406" t="s">
        <v>31</v>
      </c>
      <c r="N4" s="406" t="s">
        <v>30</v>
      </c>
      <c r="O4" s="406" t="s">
        <v>33</v>
      </c>
      <c r="P4" s="325" t="s">
        <v>39</v>
      </c>
    </row>
    <row r="5" spans="1:18" s="5" customFormat="1" ht="12.75" customHeight="1" x14ac:dyDescent="0.2">
      <c r="A5" s="323"/>
      <c r="B5" s="416"/>
      <c r="C5" s="323"/>
      <c r="D5" s="323"/>
      <c r="E5" s="416"/>
      <c r="F5" s="416"/>
      <c r="G5" s="413"/>
      <c r="H5" s="413"/>
      <c r="I5" s="324"/>
      <c r="J5" s="410"/>
      <c r="K5" s="407"/>
      <c r="L5" s="407"/>
      <c r="M5" s="407"/>
      <c r="N5" s="407"/>
      <c r="O5" s="407"/>
      <c r="P5" s="325"/>
    </row>
    <row r="6" spans="1:18" s="5" customFormat="1" x14ac:dyDescent="0.2">
      <c r="A6" s="323"/>
      <c r="B6" s="417"/>
      <c r="C6" s="323"/>
      <c r="D6" s="323"/>
      <c r="E6" s="417"/>
      <c r="F6" s="417"/>
      <c r="G6" s="414"/>
      <c r="H6" s="414"/>
      <c r="I6" s="324"/>
      <c r="J6" s="411"/>
      <c r="K6" s="408"/>
      <c r="L6" s="408"/>
      <c r="M6" s="408"/>
      <c r="N6" s="408"/>
      <c r="O6" s="408"/>
      <c r="P6" s="325"/>
    </row>
    <row r="7" spans="1:18" s="30" customFormat="1" ht="38.25" x14ac:dyDescent="0.2">
      <c r="A7" s="21">
        <v>1</v>
      </c>
      <c r="B7" s="22" t="s">
        <v>52</v>
      </c>
      <c r="C7" s="157"/>
      <c r="D7" s="148"/>
      <c r="E7" s="148"/>
      <c r="F7" s="148"/>
      <c r="G7" s="148"/>
      <c r="H7" s="148"/>
      <c r="I7" s="23"/>
      <c r="J7" s="116"/>
      <c r="K7" s="177"/>
      <c r="L7" s="177"/>
      <c r="M7" s="177"/>
      <c r="N7" s="177"/>
      <c r="O7" s="177"/>
      <c r="P7" s="75"/>
    </row>
    <row r="8" spans="1:18" ht="25.5" x14ac:dyDescent="0.2">
      <c r="A8" s="299">
        <v>1</v>
      </c>
      <c r="B8" s="301" t="s">
        <v>130</v>
      </c>
      <c r="C8" s="361" t="s">
        <v>83</v>
      </c>
      <c r="D8" s="361" t="s">
        <v>77</v>
      </c>
      <c r="E8" s="361"/>
      <c r="F8" s="149" t="s">
        <v>176</v>
      </c>
      <c r="G8" s="348" t="s">
        <v>131</v>
      </c>
      <c r="H8" s="149">
        <v>50</v>
      </c>
      <c r="I8" s="11" t="s">
        <v>18</v>
      </c>
      <c r="J8" s="52">
        <f>'[1]Costing Sept ''21'!$O$5</f>
        <v>23.216865094170405</v>
      </c>
      <c r="K8" s="178">
        <f>'[1]Costing Sept ''21'!$O$5</f>
        <v>23.216865094170405</v>
      </c>
      <c r="L8" s="178">
        <f>'[1]Costing Sept ''21'!$O$5</f>
        <v>23.216865094170405</v>
      </c>
      <c r="M8" s="178">
        <f>'[1]Costing Sept ''21'!$O$5</f>
        <v>23.216865094170405</v>
      </c>
      <c r="N8" s="178">
        <f>'[1]Costing Sept ''21'!$O$5</f>
        <v>23.216865094170405</v>
      </c>
      <c r="O8" s="178">
        <f>'[1]Costing Sept ''21'!$O$5</f>
        <v>23.216865094170405</v>
      </c>
      <c r="P8" s="76" t="s">
        <v>85</v>
      </c>
    </row>
    <row r="9" spans="1:18" ht="19.5" customHeight="1" x14ac:dyDescent="0.2">
      <c r="A9" s="300"/>
      <c r="B9" s="302"/>
      <c r="C9" s="362"/>
      <c r="D9" s="362"/>
      <c r="E9" s="362"/>
      <c r="F9" s="149"/>
      <c r="G9" s="349"/>
      <c r="H9" s="149"/>
      <c r="I9" s="135" t="s">
        <v>19</v>
      </c>
      <c r="J9" s="52">
        <f t="shared" ref="J9:O9" si="0">J8*0.98</f>
        <v>22.752527792286998</v>
      </c>
      <c r="K9" s="178">
        <f t="shared" si="0"/>
        <v>22.752527792286998</v>
      </c>
      <c r="L9" s="178">
        <f t="shared" si="0"/>
        <v>22.752527792286998</v>
      </c>
      <c r="M9" s="178">
        <f t="shared" si="0"/>
        <v>22.752527792286998</v>
      </c>
      <c r="N9" s="178">
        <f t="shared" si="0"/>
        <v>22.752527792286998</v>
      </c>
      <c r="O9" s="178">
        <f t="shared" si="0"/>
        <v>22.752527792286998</v>
      </c>
      <c r="P9" s="80" t="s">
        <v>86</v>
      </c>
    </row>
    <row r="10" spans="1:18" ht="25.5" x14ac:dyDescent="0.2">
      <c r="A10" s="299">
        <v>1</v>
      </c>
      <c r="B10" s="301" t="s">
        <v>132</v>
      </c>
      <c r="C10" s="361" t="s">
        <v>83</v>
      </c>
      <c r="D10" s="361" t="s">
        <v>77</v>
      </c>
      <c r="E10" s="361"/>
      <c r="F10" s="149" t="s">
        <v>176</v>
      </c>
      <c r="G10" s="348" t="s">
        <v>133</v>
      </c>
      <c r="H10" s="149">
        <v>50</v>
      </c>
      <c r="I10" s="11" t="s">
        <v>18</v>
      </c>
      <c r="J10" s="52">
        <f>'[1]Costing Sept ''21'!$O$6</f>
        <v>19.463762842105265</v>
      </c>
      <c r="K10" s="178">
        <f>'[1]Costing Sept ''21'!$O$6</f>
        <v>19.463762842105265</v>
      </c>
      <c r="L10" s="178">
        <f>'[1]Costing Sept ''21'!$O$6</f>
        <v>19.463762842105265</v>
      </c>
      <c r="M10" s="178">
        <f>'[1]Costing Sept ''21'!$O$6</f>
        <v>19.463762842105265</v>
      </c>
      <c r="N10" s="178">
        <f>'[1]Costing Sept ''21'!$O$6</f>
        <v>19.463762842105265</v>
      </c>
      <c r="O10" s="178">
        <f>'[1]Costing Sept ''21'!$O$6</f>
        <v>19.463762842105265</v>
      </c>
      <c r="P10" s="76" t="s">
        <v>85</v>
      </c>
    </row>
    <row r="11" spans="1:18" ht="19.5" customHeight="1" x14ac:dyDescent="0.2">
      <c r="A11" s="300"/>
      <c r="B11" s="302"/>
      <c r="C11" s="362"/>
      <c r="D11" s="362"/>
      <c r="E11" s="362"/>
      <c r="F11" s="149"/>
      <c r="G11" s="349"/>
      <c r="H11" s="149"/>
      <c r="I11" s="135" t="s">
        <v>19</v>
      </c>
      <c r="J11" s="52">
        <f t="shared" ref="J11:O11" si="1">J10*0.98</f>
        <v>19.07448758526316</v>
      </c>
      <c r="K11" s="178">
        <f t="shared" si="1"/>
        <v>19.07448758526316</v>
      </c>
      <c r="L11" s="178">
        <f t="shared" si="1"/>
        <v>19.07448758526316</v>
      </c>
      <c r="M11" s="178">
        <f t="shared" si="1"/>
        <v>19.07448758526316</v>
      </c>
      <c r="N11" s="178">
        <f t="shared" si="1"/>
        <v>19.07448758526316</v>
      </c>
      <c r="O11" s="178">
        <f t="shared" si="1"/>
        <v>19.07448758526316</v>
      </c>
      <c r="P11" s="80" t="s">
        <v>86</v>
      </c>
    </row>
    <row r="12" spans="1:18" s="103" customFormat="1" ht="13.5" customHeight="1" x14ac:dyDescent="0.2">
      <c r="A12" s="313">
        <v>2</v>
      </c>
      <c r="B12" s="297" t="s">
        <v>189</v>
      </c>
      <c r="C12" s="92" t="s">
        <v>78</v>
      </c>
      <c r="D12" s="150" t="s">
        <v>79</v>
      </c>
      <c r="E12" s="150" t="s">
        <v>80</v>
      </c>
      <c r="F12" s="150" t="s">
        <v>81</v>
      </c>
      <c r="G12" s="313" t="s">
        <v>193</v>
      </c>
      <c r="H12" s="150" t="s">
        <v>82</v>
      </c>
      <c r="I12" s="196" t="s">
        <v>18</v>
      </c>
      <c r="J12" s="120">
        <f>(18.03*9/100)+18.03</f>
        <v>19.652700000000003</v>
      </c>
      <c r="K12" s="132">
        <f t="shared" ref="K12:O12" si="2">(18.03*9/100)+18.03</f>
        <v>19.652700000000003</v>
      </c>
      <c r="L12" s="132">
        <f t="shared" si="2"/>
        <v>19.652700000000003</v>
      </c>
      <c r="M12" s="132">
        <f t="shared" si="2"/>
        <v>19.652700000000003</v>
      </c>
      <c r="N12" s="132">
        <f t="shared" si="2"/>
        <v>19.652700000000003</v>
      </c>
      <c r="O12" s="132">
        <f t="shared" si="2"/>
        <v>19.652700000000003</v>
      </c>
      <c r="P12" s="95" t="s">
        <v>87</v>
      </c>
    </row>
    <row r="13" spans="1:18" s="103" customFormat="1" ht="13.5" customHeight="1" x14ac:dyDescent="0.2">
      <c r="A13" s="314"/>
      <c r="B13" s="298"/>
      <c r="C13" s="93"/>
      <c r="D13" s="151"/>
      <c r="E13" s="151"/>
      <c r="F13" s="151"/>
      <c r="G13" s="314"/>
      <c r="H13" s="151"/>
      <c r="I13" s="139" t="s">
        <v>19</v>
      </c>
      <c r="J13" s="120">
        <f t="shared" ref="J13" si="3">+J12-0.2</f>
        <v>19.452700000000004</v>
      </c>
      <c r="K13" s="132">
        <f t="shared" ref="K13:O13" si="4">+K12-0.2</f>
        <v>19.452700000000004</v>
      </c>
      <c r="L13" s="132">
        <f t="shared" si="4"/>
        <v>19.452700000000004</v>
      </c>
      <c r="M13" s="132">
        <f t="shared" si="4"/>
        <v>19.452700000000004</v>
      </c>
      <c r="N13" s="132">
        <f t="shared" si="4"/>
        <v>19.452700000000004</v>
      </c>
      <c r="O13" s="132">
        <f t="shared" si="4"/>
        <v>19.452700000000004</v>
      </c>
      <c r="P13" s="95" t="s">
        <v>87</v>
      </c>
    </row>
    <row r="14" spans="1:18" s="102" customFormat="1" ht="15" customHeight="1" x14ac:dyDescent="0.2">
      <c r="A14" s="112"/>
      <c r="B14" s="310" t="s">
        <v>190</v>
      </c>
      <c r="C14" s="96" t="s">
        <v>78</v>
      </c>
      <c r="D14" s="149" t="s">
        <v>79</v>
      </c>
      <c r="E14" s="149" t="s">
        <v>80</v>
      </c>
      <c r="F14" s="149" t="s">
        <v>81</v>
      </c>
      <c r="G14" s="285" t="s">
        <v>193</v>
      </c>
      <c r="H14" s="149" t="s">
        <v>82</v>
      </c>
      <c r="I14" s="110" t="s">
        <v>18</v>
      </c>
      <c r="J14" s="121">
        <v>25.16</v>
      </c>
      <c r="K14" s="133">
        <v>25.16</v>
      </c>
      <c r="L14" s="133">
        <v>25.16</v>
      </c>
      <c r="M14" s="133">
        <v>25.16</v>
      </c>
      <c r="N14" s="133">
        <v>25.16</v>
      </c>
      <c r="O14" s="133">
        <v>25.16</v>
      </c>
      <c r="P14" s="90" t="s">
        <v>87</v>
      </c>
    </row>
    <row r="15" spans="1:18" s="102" customFormat="1" ht="13.5" customHeight="1" x14ac:dyDescent="0.2">
      <c r="A15" s="112"/>
      <c r="B15" s="311"/>
      <c r="C15" s="97"/>
      <c r="D15" s="152"/>
      <c r="E15" s="152"/>
      <c r="F15" s="152"/>
      <c r="G15" s="286"/>
      <c r="H15" s="152"/>
      <c r="I15" s="136" t="s">
        <v>19</v>
      </c>
      <c r="J15" s="121">
        <v>24.88</v>
      </c>
      <c r="K15" s="133">
        <v>24.88</v>
      </c>
      <c r="L15" s="133">
        <v>24.88</v>
      </c>
      <c r="M15" s="133">
        <v>24.88</v>
      </c>
      <c r="N15" s="133">
        <v>24.88</v>
      </c>
      <c r="O15" s="133">
        <v>24.88</v>
      </c>
      <c r="P15" s="90" t="s">
        <v>87</v>
      </c>
    </row>
    <row r="16" spans="1:18" s="205" customFormat="1" ht="18" customHeight="1" x14ac:dyDescent="0.2">
      <c r="A16" s="378">
        <v>3</v>
      </c>
      <c r="B16" s="297" t="s">
        <v>215</v>
      </c>
      <c r="C16" s="380"/>
      <c r="D16" s="381"/>
      <c r="E16" s="382"/>
      <c r="F16" s="285" t="s">
        <v>194</v>
      </c>
      <c r="G16" s="386"/>
      <c r="H16" s="387"/>
      <c r="I16" s="196" t="s">
        <v>18</v>
      </c>
      <c r="J16" s="120">
        <v>22.15</v>
      </c>
      <c r="K16" s="132">
        <v>22.15</v>
      </c>
      <c r="L16" s="132">
        <v>22.15</v>
      </c>
      <c r="M16" s="132">
        <v>22.15</v>
      </c>
      <c r="N16" s="132">
        <v>22.15</v>
      </c>
      <c r="O16" s="132">
        <v>22.15</v>
      </c>
      <c r="P16" s="204"/>
    </row>
    <row r="17" spans="1:16" s="205" customFormat="1" ht="31.5" customHeight="1" x14ac:dyDescent="0.2">
      <c r="A17" s="379"/>
      <c r="B17" s="298"/>
      <c r="C17" s="383"/>
      <c r="D17" s="384"/>
      <c r="E17" s="385"/>
      <c r="F17" s="286"/>
      <c r="G17" s="388"/>
      <c r="H17" s="389"/>
      <c r="I17" s="206" t="s">
        <v>19</v>
      </c>
      <c r="J17" s="120">
        <v>22.15</v>
      </c>
      <c r="K17" s="132">
        <v>22.15</v>
      </c>
      <c r="L17" s="132">
        <v>22.15</v>
      </c>
      <c r="M17" s="132">
        <v>22.15</v>
      </c>
      <c r="N17" s="132">
        <v>22.15</v>
      </c>
      <c r="O17" s="132">
        <v>22.15</v>
      </c>
      <c r="P17" s="204"/>
    </row>
    <row r="18" spans="1:16" s="2" customFormat="1" ht="19.5" customHeight="1" x14ac:dyDescent="0.2">
      <c r="A18" s="295">
        <v>3</v>
      </c>
      <c r="B18" s="297" t="s">
        <v>76</v>
      </c>
      <c r="C18" s="93" t="s">
        <v>88</v>
      </c>
      <c r="D18" s="151" t="s">
        <v>89</v>
      </c>
      <c r="E18" s="124">
        <v>0.42</v>
      </c>
      <c r="F18" s="124" t="s">
        <v>90</v>
      </c>
      <c r="G18" s="344" t="s">
        <v>91</v>
      </c>
      <c r="H18" s="162" t="s">
        <v>93</v>
      </c>
      <c r="I18" s="196" t="s">
        <v>18</v>
      </c>
      <c r="J18" s="187">
        <v>6.75</v>
      </c>
      <c r="K18" s="207">
        <v>6.75</v>
      </c>
      <c r="L18" s="207">
        <v>6.75</v>
      </c>
      <c r="M18" s="207">
        <v>6.75</v>
      </c>
      <c r="N18" s="207">
        <v>6.75</v>
      </c>
      <c r="O18" s="207">
        <v>6.75</v>
      </c>
      <c r="P18" s="91" t="s">
        <v>92</v>
      </c>
    </row>
    <row r="19" spans="1:16" s="2" customFormat="1" ht="19.5" customHeight="1" x14ac:dyDescent="0.2">
      <c r="A19" s="296"/>
      <c r="B19" s="298"/>
      <c r="C19" s="93" t="s">
        <v>88</v>
      </c>
      <c r="D19" s="151" t="s">
        <v>89</v>
      </c>
      <c r="E19" s="124">
        <v>0.42</v>
      </c>
      <c r="F19" s="124" t="s">
        <v>90</v>
      </c>
      <c r="G19" s="344"/>
      <c r="H19" s="162" t="s">
        <v>93</v>
      </c>
      <c r="I19" s="139" t="s">
        <v>19</v>
      </c>
      <c r="J19" s="88">
        <v>6.75</v>
      </c>
      <c r="K19" s="180">
        <v>6.75</v>
      </c>
      <c r="L19" s="180">
        <v>6.75</v>
      </c>
      <c r="M19" s="180">
        <v>6.75</v>
      </c>
      <c r="N19" s="180">
        <v>6.75</v>
      </c>
      <c r="O19" s="180">
        <v>6.75</v>
      </c>
      <c r="P19" s="91" t="s">
        <v>92</v>
      </c>
    </row>
    <row r="20" spans="1:16" s="30" customFormat="1" ht="38.25" x14ac:dyDescent="0.2">
      <c r="A20" s="21">
        <v>2</v>
      </c>
      <c r="B20" s="22" t="s">
        <v>53</v>
      </c>
      <c r="C20" s="157"/>
      <c r="D20" s="148"/>
      <c r="E20" s="148"/>
      <c r="F20" s="148"/>
      <c r="G20" s="148"/>
      <c r="H20" s="148"/>
      <c r="I20" s="23"/>
      <c r="J20" s="119"/>
      <c r="K20" s="179"/>
      <c r="L20" s="179"/>
      <c r="M20" s="179"/>
      <c r="N20" s="179"/>
      <c r="O20" s="179"/>
      <c r="P20" s="75"/>
    </row>
    <row r="21" spans="1:16" ht="31.5" customHeight="1" x14ac:dyDescent="0.2">
      <c r="A21" s="299">
        <v>1</v>
      </c>
      <c r="B21" s="301" t="s">
        <v>130</v>
      </c>
      <c r="C21" s="361" t="s">
        <v>83</v>
      </c>
      <c r="D21" s="361" t="s">
        <v>77</v>
      </c>
      <c r="E21" s="361"/>
      <c r="F21" s="361" t="s">
        <v>176</v>
      </c>
      <c r="G21" s="348" t="s">
        <v>134</v>
      </c>
      <c r="H21" s="149">
        <v>50</v>
      </c>
      <c r="I21" s="11" t="s">
        <v>18</v>
      </c>
      <c r="J21" s="52">
        <f>'[1]Costing Sept ''21'!$O$7</f>
        <v>18.447230643037972</v>
      </c>
      <c r="K21" s="178">
        <f>'[1]Costing Sept ''21'!$O$7</f>
        <v>18.447230643037972</v>
      </c>
      <c r="L21" s="178">
        <f>'[1]Costing Sept ''21'!$O$7</f>
        <v>18.447230643037972</v>
      </c>
      <c r="M21" s="178">
        <f>'[1]Costing Sept ''21'!$O$7</f>
        <v>18.447230643037972</v>
      </c>
      <c r="N21" s="178">
        <f>'[1]Costing Sept ''21'!$O$7</f>
        <v>18.447230643037972</v>
      </c>
      <c r="O21" s="178">
        <f>'[1]Costing Sept ''21'!$O$7</f>
        <v>18.447230643037972</v>
      </c>
      <c r="P21" s="76" t="s">
        <v>85</v>
      </c>
    </row>
    <row r="22" spans="1:16" ht="60" customHeight="1" x14ac:dyDescent="0.2">
      <c r="A22" s="300"/>
      <c r="B22" s="302"/>
      <c r="C22" s="362"/>
      <c r="D22" s="362"/>
      <c r="E22" s="362"/>
      <c r="F22" s="362"/>
      <c r="G22" s="349"/>
      <c r="H22" s="149"/>
      <c r="I22" s="135" t="s">
        <v>19</v>
      </c>
      <c r="J22" s="52">
        <f t="shared" ref="J22:O22" si="5">J21*0.98</f>
        <v>18.078286030177214</v>
      </c>
      <c r="K22" s="178">
        <f t="shared" si="5"/>
        <v>18.078286030177214</v>
      </c>
      <c r="L22" s="178">
        <f t="shared" si="5"/>
        <v>18.078286030177214</v>
      </c>
      <c r="M22" s="178">
        <f t="shared" si="5"/>
        <v>18.078286030177214</v>
      </c>
      <c r="N22" s="178">
        <f t="shared" si="5"/>
        <v>18.078286030177214</v>
      </c>
      <c r="O22" s="178">
        <f t="shared" si="5"/>
        <v>18.078286030177214</v>
      </c>
      <c r="P22" s="80" t="s">
        <v>86</v>
      </c>
    </row>
    <row r="23" spans="1:16" ht="30.75" customHeight="1" x14ac:dyDescent="0.2">
      <c r="A23" s="299">
        <v>1</v>
      </c>
      <c r="B23" s="301" t="s">
        <v>132</v>
      </c>
      <c r="C23" s="361" t="s">
        <v>83</v>
      </c>
      <c r="D23" s="361" t="s">
        <v>77</v>
      </c>
      <c r="E23" s="361"/>
      <c r="F23" s="361" t="s">
        <v>176</v>
      </c>
      <c r="G23" s="348" t="s">
        <v>134</v>
      </c>
      <c r="H23" s="149">
        <v>50</v>
      </c>
      <c r="I23" s="11" t="s">
        <v>18</v>
      </c>
      <c r="J23" s="52">
        <f>'[1]Costing Sept ''21'!$O$8</f>
        <v>13.222086539016393</v>
      </c>
      <c r="K23" s="178">
        <f>'[1]Costing Sept ''21'!$O$8</f>
        <v>13.222086539016393</v>
      </c>
      <c r="L23" s="178">
        <f>'[1]Costing Sept ''21'!$O$8</f>
        <v>13.222086539016393</v>
      </c>
      <c r="M23" s="178">
        <f>'[1]Costing Sept ''21'!$O$8</f>
        <v>13.222086539016393</v>
      </c>
      <c r="N23" s="178">
        <f>'[1]Costing Sept ''21'!$O$8</f>
        <v>13.222086539016393</v>
      </c>
      <c r="O23" s="178">
        <f>'[1]Costing Sept ''21'!$O$8</f>
        <v>13.222086539016393</v>
      </c>
      <c r="P23" s="80" t="s">
        <v>86</v>
      </c>
    </row>
    <row r="24" spans="1:16" ht="62.25" customHeight="1" x14ac:dyDescent="0.2">
      <c r="A24" s="300"/>
      <c r="B24" s="302"/>
      <c r="C24" s="362"/>
      <c r="D24" s="362"/>
      <c r="E24" s="362"/>
      <c r="F24" s="362"/>
      <c r="G24" s="349"/>
      <c r="H24" s="149"/>
      <c r="I24" s="135" t="s">
        <v>19</v>
      </c>
      <c r="J24" s="52">
        <f t="shared" ref="J24:O24" si="6">J23*0.98</f>
        <v>12.957644808236065</v>
      </c>
      <c r="K24" s="178">
        <f t="shared" si="6"/>
        <v>12.957644808236065</v>
      </c>
      <c r="L24" s="178">
        <f t="shared" si="6"/>
        <v>12.957644808236065</v>
      </c>
      <c r="M24" s="178">
        <f t="shared" si="6"/>
        <v>12.957644808236065</v>
      </c>
      <c r="N24" s="178">
        <f t="shared" si="6"/>
        <v>12.957644808236065</v>
      </c>
      <c r="O24" s="178">
        <f t="shared" si="6"/>
        <v>12.957644808236065</v>
      </c>
      <c r="P24" s="80" t="s">
        <v>86</v>
      </c>
    </row>
    <row r="25" spans="1:16" s="103" customFormat="1" ht="21" customHeight="1" x14ac:dyDescent="0.2">
      <c r="A25" s="313">
        <v>2</v>
      </c>
      <c r="B25" s="297" t="s">
        <v>189</v>
      </c>
      <c r="C25" s="92" t="s">
        <v>78</v>
      </c>
      <c r="D25" s="150" t="s">
        <v>79</v>
      </c>
      <c r="E25" s="150" t="s">
        <v>80</v>
      </c>
      <c r="F25" s="150" t="s">
        <v>81</v>
      </c>
      <c r="G25" s="313" t="s">
        <v>193</v>
      </c>
      <c r="H25" s="150" t="s">
        <v>82</v>
      </c>
      <c r="I25" s="196" t="s">
        <v>18</v>
      </c>
      <c r="J25" s="120">
        <f>(18.03*9/100)+18.03</f>
        <v>19.652700000000003</v>
      </c>
      <c r="K25" s="132">
        <f t="shared" ref="K25:O25" si="7">(18.03*9/100)+18.03</f>
        <v>19.652700000000003</v>
      </c>
      <c r="L25" s="132">
        <f t="shared" si="7"/>
        <v>19.652700000000003</v>
      </c>
      <c r="M25" s="132">
        <f t="shared" si="7"/>
        <v>19.652700000000003</v>
      </c>
      <c r="N25" s="132">
        <f t="shared" si="7"/>
        <v>19.652700000000003</v>
      </c>
      <c r="O25" s="132">
        <f t="shared" si="7"/>
        <v>19.652700000000003</v>
      </c>
      <c r="P25" s="95" t="s">
        <v>87</v>
      </c>
    </row>
    <row r="26" spans="1:16" s="103" customFormat="1" ht="21" customHeight="1" x14ac:dyDescent="0.2">
      <c r="A26" s="314"/>
      <c r="B26" s="298"/>
      <c r="C26" s="93"/>
      <c r="D26" s="151"/>
      <c r="E26" s="151"/>
      <c r="F26" s="151"/>
      <c r="G26" s="314"/>
      <c r="H26" s="151"/>
      <c r="I26" s="139" t="s">
        <v>19</v>
      </c>
      <c r="J26" s="120">
        <f t="shared" ref="J26:O26" si="8">+J25-0.2</f>
        <v>19.452700000000004</v>
      </c>
      <c r="K26" s="132">
        <f t="shared" si="8"/>
        <v>19.452700000000004</v>
      </c>
      <c r="L26" s="132">
        <f t="shared" si="8"/>
        <v>19.452700000000004</v>
      </c>
      <c r="M26" s="132">
        <f t="shared" si="8"/>
        <v>19.452700000000004</v>
      </c>
      <c r="N26" s="132">
        <f t="shared" si="8"/>
        <v>19.452700000000004</v>
      </c>
      <c r="O26" s="132">
        <f t="shared" si="8"/>
        <v>19.452700000000004</v>
      </c>
      <c r="P26" s="95" t="s">
        <v>87</v>
      </c>
    </row>
    <row r="27" spans="1:16" s="102" customFormat="1" ht="21" customHeight="1" x14ac:dyDescent="0.2">
      <c r="A27" s="285">
        <v>2</v>
      </c>
      <c r="B27" s="310" t="s">
        <v>190</v>
      </c>
      <c r="C27" s="96" t="s">
        <v>78</v>
      </c>
      <c r="D27" s="149" t="s">
        <v>79</v>
      </c>
      <c r="E27" s="149" t="s">
        <v>80</v>
      </c>
      <c r="F27" s="149" t="s">
        <v>81</v>
      </c>
      <c r="G27" s="285" t="s">
        <v>193</v>
      </c>
      <c r="H27" s="149" t="s">
        <v>82</v>
      </c>
      <c r="I27" s="110" t="s">
        <v>18</v>
      </c>
      <c r="J27" s="121">
        <v>25.16</v>
      </c>
      <c r="K27" s="133">
        <v>25.16</v>
      </c>
      <c r="L27" s="133">
        <v>25.16</v>
      </c>
      <c r="M27" s="133">
        <v>25.16</v>
      </c>
      <c r="N27" s="133">
        <v>25.16</v>
      </c>
      <c r="O27" s="133">
        <v>25.16</v>
      </c>
      <c r="P27" s="90" t="s">
        <v>87</v>
      </c>
    </row>
    <row r="28" spans="1:16" s="102" customFormat="1" ht="21" customHeight="1" x14ac:dyDescent="0.2">
      <c r="A28" s="286"/>
      <c r="B28" s="311"/>
      <c r="C28" s="97"/>
      <c r="D28" s="152"/>
      <c r="E28" s="152"/>
      <c r="F28" s="152"/>
      <c r="G28" s="286"/>
      <c r="H28" s="152"/>
      <c r="I28" s="136" t="s">
        <v>19</v>
      </c>
      <c r="J28" s="121">
        <v>24.88</v>
      </c>
      <c r="K28" s="133">
        <v>24.88</v>
      </c>
      <c r="L28" s="133">
        <v>24.88</v>
      </c>
      <c r="M28" s="133">
        <v>24.88</v>
      </c>
      <c r="N28" s="133">
        <v>24.88</v>
      </c>
      <c r="O28" s="133">
        <v>24.88</v>
      </c>
      <c r="P28" s="90" t="s">
        <v>87</v>
      </c>
    </row>
    <row r="29" spans="1:16" s="102" customFormat="1" ht="18" customHeight="1" x14ac:dyDescent="0.2">
      <c r="A29" s="295">
        <v>3</v>
      </c>
      <c r="B29" s="297" t="s">
        <v>215</v>
      </c>
      <c r="C29" s="279"/>
      <c r="D29" s="280"/>
      <c r="E29" s="281"/>
      <c r="F29" s="285" t="s">
        <v>194</v>
      </c>
      <c r="G29" s="287"/>
      <c r="H29" s="288"/>
      <c r="I29" s="196" t="s">
        <v>18</v>
      </c>
      <c r="J29" s="120">
        <v>19.03</v>
      </c>
      <c r="K29" s="117">
        <v>19.03</v>
      </c>
      <c r="L29" s="117">
        <v>19.03</v>
      </c>
      <c r="M29" s="117">
        <v>19.03</v>
      </c>
      <c r="N29" s="117">
        <v>19.03</v>
      </c>
      <c r="O29" s="117">
        <v>19.03</v>
      </c>
      <c r="P29" s="101"/>
    </row>
    <row r="30" spans="1:16" s="102" customFormat="1" ht="32.25" customHeight="1" x14ac:dyDescent="0.2">
      <c r="A30" s="296"/>
      <c r="B30" s="298"/>
      <c r="C30" s="282"/>
      <c r="D30" s="283"/>
      <c r="E30" s="284"/>
      <c r="F30" s="286"/>
      <c r="G30" s="289"/>
      <c r="H30" s="290"/>
      <c r="I30" s="206" t="s">
        <v>19</v>
      </c>
      <c r="J30" s="120">
        <v>19.03</v>
      </c>
      <c r="K30" s="117">
        <v>19.03</v>
      </c>
      <c r="L30" s="117">
        <v>19.03</v>
      </c>
      <c r="M30" s="117">
        <v>19.03</v>
      </c>
      <c r="N30" s="117">
        <v>19.03</v>
      </c>
      <c r="O30" s="117">
        <v>19.03</v>
      </c>
      <c r="P30" s="101"/>
    </row>
    <row r="31" spans="1:16" s="2" customFormat="1" ht="21" customHeight="1" x14ac:dyDescent="0.2">
      <c r="A31" s="295">
        <v>3</v>
      </c>
      <c r="B31" s="297" t="s">
        <v>76</v>
      </c>
      <c r="C31" s="93" t="s">
        <v>88</v>
      </c>
      <c r="D31" s="151" t="s">
        <v>89</v>
      </c>
      <c r="E31" s="124">
        <v>0.42</v>
      </c>
      <c r="F31" s="124" t="s">
        <v>90</v>
      </c>
      <c r="G31" s="313" t="s">
        <v>91</v>
      </c>
      <c r="H31" s="162" t="s">
        <v>93</v>
      </c>
      <c r="I31" s="196" t="s">
        <v>18</v>
      </c>
      <c r="J31" s="88">
        <v>5.8</v>
      </c>
      <c r="K31" s="180">
        <v>5.8</v>
      </c>
      <c r="L31" s="180">
        <v>5.8</v>
      </c>
      <c r="M31" s="180">
        <v>5.8</v>
      </c>
      <c r="N31" s="180">
        <v>5.8</v>
      </c>
      <c r="O31" s="180">
        <v>5.8</v>
      </c>
      <c r="P31" s="91" t="s">
        <v>92</v>
      </c>
    </row>
    <row r="32" spans="1:16" s="2" customFormat="1" ht="21" customHeight="1" x14ac:dyDescent="0.2">
      <c r="A32" s="296"/>
      <c r="B32" s="298"/>
      <c r="C32" s="93" t="s">
        <v>88</v>
      </c>
      <c r="D32" s="151" t="s">
        <v>89</v>
      </c>
      <c r="E32" s="124">
        <v>0.42</v>
      </c>
      <c r="F32" s="124" t="s">
        <v>90</v>
      </c>
      <c r="G32" s="314"/>
      <c r="H32" s="162" t="s">
        <v>93</v>
      </c>
      <c r="I32" s="139" t="s">
        <v>19</v>
      </c>
      <c r="J32" s="88">
        <v>5.8</v>
      </c>
      <c r="K32" s="180">
        <v>5.8</v>
      </c>
      <c r="L32" s="180">
        <v>5.8</v>
      </c>
      <c r="M32" s="180">
        <v>5.8</v>
      </c>
      <c r="N32" s="180">
        <v>5.8</v>
      </c>
      <c r="O32" s="180">
        <v>5.8</v>
      </c>
      <c r="P32" s="91" t="s">
        <v>92</v>
      </c>
    </row>
    <row r="33" spans="1:16" s="30" customFormat="1" ht="42" customHeight="1" x14ac:dyDescent="0.2">
      <c r="A33" s="21">
        <v>3</v>
      </c>
      <c r="B33" s="22" t="s">
        <v>54</v>
      </c>
      <c r="C33" s="157"/>
      <c r="D33" s="148"/>
      <c r="E33" s="148"/>
      <c r="F33" s="148"/>
      <c r="G33" s="148"/>
      <c r="H33" s="148"/>
      <c r="I33" s="23"/>
      <c r="J33" s="119"/>
      <c r="K33" s="179"/>
      <c r="L33" s="179"/>
      <c r="M33" s="179"/>
      <c r="N33" s="179"/>
      <c r="O33" s="179"/>
      <c r="P33" s="75"/>
    </row>
    <row r="34" spans="1:16" ht="33.75" customHeight="1" x14ac:dyDescent="0.2">
      <c r="A34" s="299">
        <v>1</v>
      </c>
      <c r="B34" s="301" t="s">
        <v>130</v>
      </c>
      <c r="C34" s="291" t="s">
        <v>83</v>
      </c>
      <c r="D34" s="291" t="s">
        <v>77</v>
      </c>
      <c r="E34" s="285"/>
      <c r="F34" s="317" t="s">
        <v>84</v>
      </c>
      <c r="G34" s="404" t="s">
        <v>186</v>
      </c>
      <c r="H34" s="146">
        <v>50</v>
      </c>
      <c r="I34" s="11" t="s">
        <v>18</v>
      </c>
      <c r="J34" s="52">
        <f>'[1]Costing Sept ''21'!$O$16</f>
        <v>27.685208492307691</v>
      </c>
      <c r="K34" s="178">
        <f>'[1]Costing Sept ''21'!$O$16</f>
        <v>27.685208492307691</v>
      </c>
      <c r="L34" s="178">
        <f>'[1]Costing Sept ''21'!$O$16</f>
        <v>27.685208492307691</v>
      </c>
      <c r="M34" s="178">
        <f>'[1]Costing Sept ''21'!$O$16</f>
        <v>27.685208492307691</v>
      </c>
      <c r="N34" s="178">
        <f>'[1]Costing Sept ''21'!$O$16</f>
        <v>27.685208492307691</v>
      </c>
      <c r="O34" s="178">
        <f>'[1]Costing Sept ''21'!$O$16</f>
        <v>27.685208492307691</v>
      </c>
      <c r="P34" s="76" t="s">
        <v>85</v>
      </c>
    </row>
    <row r="35" spans="1:16" ht="44.25" customHeight="1" x14ac:dyDescent="0.2">
      <c r="A35" s="300"/>
      <c r="B35" s="302"/>
      <c r="C35" s="291"/>
      <c r="D35" s="291"/>
      <c r="E35" s="286"/>
      <c r="F35" s="318"/>
      <c r="G35" s="405"/>
      <c r="H35" s="147">
        <v>50</v>
      </c>
      <c r="I35" s="135" t="s">
        <v>19</v>
      </c>
      <c r="J35" s="52">
        <f t="shared" ref="J35:O35" si="9">J34*0.98</f>
        <v>27.131504322461538</v>
      </c>
      <c r="K35" s="178">
        <f t="shared" si="9"/>
        <v>27.131504322461538</v>
      </c>
      <c r="L35" s="178">
        <f t="shared" si="9"/>
        <v>27.131504322461538</v>
      </c>
      <c r="M35" s="178">
        <f t="shared" si="9"/>
        <v>27.131504322461538</v>
      </c>
      <c r="N35" s="178">
        <f t="shared" si="9"/>
        <v>27.131504322461538</v>
      </c>
      <c r="O35" s="178">
        <f t="shared" si="9"/>
        <v>27.131504322461538</v>
      </c>
      <c r="P35" s="87" t="s">
        <v>191</v>
      </c>
    </row>
    <row r="36" spans="1:16" ht="33.75" customHeight="1" x14ac:dyDescent="0.2">
      <c r="A36" s="299">
        <v>1</v>
      </c>
      <c r="B36" s="301" t="s">
        <v>132</v>
      </c>
      <c r="C36" s="291" t="s">
        <v>83</v>
      </c>
      <c r="D36" s="291" t="s">
        <v>77</v>
      </c>
      <c r="E36" s="285"/>
      <c r="F36" s="317" t="s">
        <v>84</v>
      </c>
      <c r="G36" s="348" t="s">
        <v>187</v>
      </c>
      <c r="H36" s="146">
        <v>50</v>
      </c>
      <c r="I36" s="11" t="s">
        <v>18</v>
      </c>
      <c r="J36" s="52">
        <f>'[1]Costing Sept ''21'!$O$17</f>
        <v>23.511781894736849</v>
      </c>
      <c r="K36" s="178">
        <f>'[1]Costing Sept ''21'!$O$17</f>
        <v>23.511781894736849</v>
      </c>
      <c r="L36" s="178">
        <f>'[1]Costing Sept ''21'!$O$17</f>
        <v>23.511781894736849</v>
      </c>
      <c r="M36" s="178">
        <f>'[1]Costing Sept ''21'!$O$17</f>
        <v>23.511781894736849</v>
      </c>
      <c r="N36" s="178">
        <f>'[1]Costing Sept ''21'!$O$17</f>
        <v>23.511781894736849</v>
      </c>
      <c r="O36" s="178">
        <f>'[1]Costing Sept ''21'!$O$17</f>
        <v>23.511781894736849</v>
      </c>
      <c r="P36" s="76" t="s">
        <v>85</v>
      </c>
    </row>
    <row r="37" spans="1:16" ht="41.25" customHeight="1" x14ac:dyDescent="0.2">
      <c r="A37" s="300"/>
      <c r="B37" s="302"/>
      <c r="C37" s="291"/>
      <c r="D37" s="291"/>
      <c r="E37" s="286"/>
      <c r="F37" s="318"/>
      <c r="G37" s="349"/>
      <c r="H37" s="147">
        <v>50</v>
      </c>
      <c r="I37" s="135" t="s">
        <v>19</v>
      </c>
      <c r="J37" s="52">
        <f t="shared" ref="J37:O37" si="10">J36*0.98</f>
        <v>23.041546256842111</v>
      </c>
      <c r="K37" s="178">
        <f t="shared" si="10"/>
        <v>23.041546256842111</v>
      </c>
      <c r="L37" s="178">
        <f t="shared" si="10"/>
        <v>23.041546256842111</v>
      </c>
      <c r="M37" s="178">
        <f t="shared" si="10"/>
        <v>23.041546256842111</v>
      </c>
      <c r="N37" s="178">
        <f t="shared" si="10"/>
        <v>23.041546256842111</v>
      </c>
      <c r="O37" s="178">
        <f t="shared" si="10"/>
        <v>23.041546256842111</v>
      </c>
      <c r="P37" s="87" t="s">
        <v>191</v>
      </c>
    </row>
    <row r="38" spans="1:16" ht="33.75" customHeight="1" x14ac:dyDescent="0.2">
      <c r="A38" s="299">
        <v>1</v>
      </c>
      <c r="B38" s="301" t="s">
        <v>166</v>
      </c>
      <c r="C38" s="291" t="s">
        <v>83</v>
      </c>
      <c r="D38" s="291" t="s">
        <v>77</v>
      </c>
      <c r="E38" s="285"/>
      <c r="F38" s="317" t="s">
        <v>84</v>
      </c>
      <c r="G38" s="348" t="s">
        <v>188</v>
      </c>
      <c r="H38" s="146">
        <v>50</v>
      </c>
      <c r="I38" s="11" t="s">
        <v>18</v>
      </c>
      <c r="J38" s="52">
        <f>'[1]Costing Sept ''21'!$O$18</f>
        <v>20.777853767441862</v>
      </c>
      <c r="K38" s="178">
        <f>'[1]Costing Sept ''21'!$O$18</f>
        <v>20.777853767441862</v>
      </c>
      <c r="L38" s="178">
        <f>'[1]Costing Sept ''21'!$O$18</f>
        <v>20.777853767441862</v>
      </c>
      <c r="M38" s="178">
        <f>'[1]Costing Sept ''21'!$O$18</f>
        <v>20.777853767441862</v>
      </c>
      <c r="N38" s="178">
        <f>'[1]Costing Sept ''21'!$O$18</f>
        <v>20.777853767441862</v>
      </c>
      <c r="O38" s="178">
        <f>'[1]Costing Sept ''21'!$O$18</f>
        <v>20.777853767441862</v>
      </c>
      <c r="P38" s="76" t="s">
        <v>85</v>
      </c>
    </row>
    <row r="39" spans="1:16" ht="44.25" customHeight="1" x14ac:dyDescent="0.2">
      <c r="A39" s="300"/>
      <c r="B39" s="302"/>
      <c r="C39" s="291"/>
      <c r="D39" s="291"/>
      <c r="E39" s="286"/>
      <c r="F39" s="318"/>
      <c r="G39" s="349"/>
      <c r="H39" s="147">
        <v>50</v>
      </c>
      <c r="I39" s="135" t="s">
        <v>19</v>
      </c>
      <c r="J39" s="52">
        <f t="shared" ref="J39:O39" si="11">J38*0.98</f>
        <v>20.362296692093025</v>
      </c>
      <c r="K39" s="178">
        <f t="shared" si="11"/>
        <v>20.362296692093025</v>
      </c>
      <c r="L39" s="178">
        <f t="shared" si="11"/>
        <v>20.362296692093025</v>
      </c>
      <c r="M39" s="178">
        <f t="shared" si="11"/>
        <v>20.362296692093025</v>
      </c>
      <c r="N39" s="178">
        <f t="shared" si="11"/>
        <v>20.362296692093025</v>
      </c>
      <c r="O39" s="178">
        <f t="shared" si="11"/>
        <v>20.362296692093025</v>
      </c>
      <c r="P39" s="87" t="s">
        <v>191</v>
      </c>
    </row>
    <row r="40" spans="1:16" s="103" customFormat="1" ht="18" customHeight="1" x14ac:dyDescent="0.2">
      <c r="A40" s="313">
        <v>2</v>
      </c>
      <c r="B40" s="297" t="s">
        <v>189</v>
      </c>
      <c r="C40" s="92" t="s">
        <v>94</v>
      </c>
      <c r="D40" s="150" t="s">
        <v>95</v>
      </c>
      <c r="E40" s="150" t="s">
        <v>80</v>
      </c>
      <c r="F40" s="150" t="s">
        <v>81</v>
      </c>
      <c r="G40" s="313" t="s">
        <v>193</v>
      </c>
      <c r="H40" s="150" t="s">
        <v>82</v>
      </c>
      <c r="I40" s="196" t="s">
        <v>18</v>
      </c>
      <c r="J40" s="120">
        <f>(22.7125*9/100)+22.71</f>
        <v>24.754125000000002</v>
      </c>
      <c r="K40" s="132">
        <f t="shared" ref="K40:O40" si="12">(22.7125*9/100)+22.71</f>
        <v>24.754125000000002</v>
      </c>
      <c r="L40" s="132">
        <f t="shared" si="12"/>
        <v>24.754125000000002</v>
      </c>
      <c r="M40" s="132">
        <f t="shared" si="12"/>
        <v>24.754125000000002</v>
      </c>
      <c r="N40" s="132">
        <f t="shared" si="12"/>
        <v>24.754125000000002</v>
      </c>
      <c r="O40" s="132">
        <f t="shared" si="12"/>
        <v>24.754125000000002</v>
      </c>
      <c r="P40" s="95" t="s">
        <v>87</v>
      </c>
    </row>
    <row r="41" spans="1:16" s="103" customFormat="1" ht="18" customHeight="1" x14ac:dyDescent="0.2">
      <c r="A41" s="314"/>
      <c r="B41" s="298"/>
      <c r="C41" s="93"/>
      <c r="D41" s="151"/>
      <c r="E41" s="151"/>
      <c r="F41" s="151"/>
      <c r="G41" s="314"/>
      <c r="H41" s="151"/>
      <c r="I41" s="139" t="s">
        <v>19</v>
      </c>
      <c r="J41" s="120">
        <f>+J40-0.2</f>
        <v>24.554125000000003</v>
      </c>
      <c r="K41" s="132">
        <f t="shared" ref="K41:O41" si="13">+K40-0.2</f>
        <v>24.554125000000003</v>
      </c>
      <c r="L41" s="132">
        <f t="shared" si="13"/>
        <v>24.554125000000003</v>
      </c>
      <c r="M41" s="132">
        <f t="shared" si="13"/>
        <v>24.554125000000003</v>
      </c>
      <c r="N41" s="132">
        <f t="shared" si="13"/>
        <v>24.554125000000003</v>
      </c>
      <c r="O41" s="132">
        <f t="shared" si="13"/>
        <v>24.554125000000003</v>
      </c>
      <c r="P41" s="95" t="s">
        <v>87</v>
      </c>
    </row>
    <row r="42" spans="1:16" s="102" customFormat="1" ht="18" customHeight="1" x14ac:dyDescent="0.2">
      <c r="A42" s="285">
        <v>2</v>
      </c>
      <c r="B42" s="310" t="s">
        <v>190</v>
      </c>
      <c r="C42" s="96" t="s">
        <v>94</v>
      </c>
      <c r="D42" s="149" t="s">
        <v>95</v>
      </c>
      <c r="E42" s="149" t="s">
        <v>80</v>
      </c>
      <c r="F42" s="149" t="s">
        <v>81</v>
      </c>
      <c r="G42" s="285" t="s">
        <v>193</v>
      </c>
      <c r="H42" s="149" t="s">
        <v>82</v>
      </c>
      <c r="I42" s="110" t="s">
        <v>18</v>
      </c>
      <c r="J42" s="121">
        <v>31.69</v>
      </c>
      <c r="K42" s="133">
        <v>31.69</v>
      </c>
      <c r="L42" s="133">
        <v>31.69</v>
      </c>
      <c r="M42" s="133">
        <v>31.69</v>
      </c>
      <c r="N42" s="133">
        <v>31.69</v>
      </c>
      <c r="O42" s="133">
        <v>31.69</v>
      </c>
      <c r="P42" s="90" t="s">
        <v>87</v>
      </c>
    </row>
    <row r="43" spans="1:16" s="102" customFormat="1" ht="18" customHeight="1" x14ac:dyDescent="0.2">
      <c r="A43" s="286"/>
      <c r="B43" s="311"/>
      <c r="C43" s="97"/>
      <c r="D43" s="152"/>
      <c r="E43" s="152"/>
      <c r="F43" s="152"/>
      <c r="G43" s="286"/>
      <c r="H43" s="152"/>
      <c r="I43" s="136" t="s">
        <v>19</v>
      </c>
      <c r="J43" s="121">
        <v>31.41</v>
      </c>
      <c r="K43" s="133">
        <v>31.41</v>
      </c>
      <c r="L43" s="133">
        <v>31.41</v>
      </c>
      <c r="M43" s="133">
        <v>31.41</v>
      </c>
      <c r="N43" s="133">
        <v>31.41</v>
      </c>
      <c r="O43" s="133">
        <v>31.41</v>
      </c>
      <c r="P43" s="90" t="s">
        <v>87</v>
      </c>
    </row>
    <row r="44" spans="1:16" s="102" customFormat="1" ht="18" customHeight="1" x14ac:dyDescent="0.2">
      <c r="A44" s="295">
        <v>3</v>
      </c>
      <c r="B44" s="297" t="s">
        <v>215</v>
      </c>
      <c r="C44" s="279"/>
      <c r="D44" s="280"/>
      <c r="E44" s="281"/>
      <c r="F44" s="285" t="s">
        <v>194</v>
      </c>
      <c r="G44" s="287"/>
      <c r="H44" s="288"/>
      <c r="I44" s="196" t="s">
        <v>18</v>
      </c>
      <c r="J44" s="120">
        <v>27.56</v>
      </c>
      <c r="K44" s="117">
        <v>27.56</v>
      </c>
      <c r="L44" s="117">
        <v>27.56</v>
      </c>
      <c r="M44" s="117">
        <v>27.56</v>
      </c>
      <c r="N44" s="117">
        <v>27.56</v>
      </c>
      <c r="O44" s="117">
        <v>27.56</v>
      </c>
      <c r="P44" s="101"/>
    </row>
    <row r="45" spans="1:16" s="102" customFormat="1" ht="21" customHeight="1" x14ac:dyDescent="0.2">
      <c r="A45" s="296"/>
      <c r="B45" s="298"/>
      <c r="C45" s="282"/>
      <c r="D45" s="283"/>
      <c r="E45" s="284"/>
      <c r="F45" s="286"/>
      <c r="G45" s="289"/>
      <c r="H45" s="290"/>
      <c r="I45" s="206" t="s">
        <v>19</v>
      </c>
      <c r="J45" s="120">
        <v>27.56</v>
      </c>
      <c r="K45" s="117">
        <v>27.56</v>
      </c>
      <c r="L45" s="117">
        <v>27.56</v>
      </c>
      <c r="M45" s="117">
        <v>27.56</v>
      </c>
      <c r="N45" s="117">
        <v>27.56</v>
      </c>
      <c r="O45" s="117">
        <v>27.56</v>
      </c>
      <c r="P45" s="101"/>
    </row>
    <row r="46" spans="1:16" s="2" customFormat="1" ht="18" customHeight="1" x14ac:dyDescent="0.2">
      <c r="A46" s="295">
        <v>3</v>
      </c>
      <c r="B46" s="297" t="s">
        <v>76</v>
      </c>
      <c r="C46" s="93" t="s">
        <v>88</v>
      </c>
      <c r="D46" s="151" t="s">
        <v>89</v>
      </c>
      <c r="E46" s="124">
        <v>0.42</v>
      </c>
      <c r="F46" s="124" t="s">
        <v>90</v>
      </c>
      <c r="G46" s="344" t="s">
        <v>91</v>
      </c>
      <c r="H46" s="162" t="s">
        <v>93</v>
      </c>
      <c r="I46" s="196" t="s">
        <v>18</v>
      </c>
      <c r="J46" s="88">
        <v>8.4</v>
      </c>
      <c r="K46" s="180">
        <v>8.4</v>
      </c>
      <c r="L46" s="180">
        <v>8.4</v>
      </c>
      <c r="M46" s="180">
        <v>8.4</v>
      </c>
      <c r="N46" s="180">
        <v>8.4</v>
      </c>
      <c r="O46" s="180">
        <v>8.4</v>
      </c>
      <c r="P46" s="91" t="s">
        <v>92</v>
      </c>
    </row>
    <row r="47" spans="1:16" s="2" customFormat="1" ht="18" customHeight="1" x14ac:dyDescent="0.2">
      <c r="A47" s="296"/>
      <c r="B47" s="298"/>
      <c r="C47" s="93" t="s">
        <v>88</v>
      </c>
      <c r="D47" s="151" t="s">
        <v>89</v>
      </c>
      <c r="E47" s="124">
        <v>0.42</v>
      </c>
      <c r="F47" s="124" t="s">
        <v>90</v>
      </c>
      <c r="G47" s="344"/>
      <c r="H47" s="162" t="s">
        <v>93</v>
      </c>
      <c r="I47" s="139" t="s">
        <v>19</v>
      </c>
      <c r="J47" s="88">
        <v>8.4</v>
      </c>
      <c r="K47" s="180">
        <v>8.4</v>
      </c>
      <c r="L47" s="180">
        <v>8.4</v>
      </c>
      <c r="M47" s="180">
        <v>8.4</v>
      </c>
      <c r="N47" s="180">
        <v>8.4</v>
      </c>
      <c r="O47" s="180">
        <v>8.4</v>
      </c>
      <c r="P47" s="91" t="s">
        <v>92</v>
      </c>
    </row>
    <row r="48" spans="1:16" s="30" customFormat="1" ht="27.75" customHeight="1" x14ac:dyDescent="0.2">
      <c r="A48" s="31">
        <v>4</v>
      </c>
      <c r="B48" s="22" t="s">
        <v>55</v>
      </c>
      <c r="C48" s="157"/>
      <c r="D48" s="148"/>
      <c r="E48" s="148"/>
      <c r="F48" s="148"/>
      <c r="G48" s="148"/>
      <c r="H48" s="148"/>
      <c r="I48" s="23"/>
      <c r="J48" s="119"/>
      <c r="K48" s="179"/>
      <c r="L48" s="179"/>
      <c r="M48" s="179"/>
      <c r="N48" s="179"/>
      <c r="O48" s="179"/>
      <c r="P48" s="75"/>
    </row>
    <row r="49" spans="1:16" ht="27.75" customHeight="1" x14ac:dyDescent="0.2">
      <c r="A49" s="299">
        <v>1</v>
      </c>
      <c r="B49" s="301" t="s">
        <v>130</v>
      </c>
      <c r="C49" s="361" t="s">
        <v>83</v>
      </c>
      <c r="D49" s="361" t="s">
        <v>77</v>
      </c>
      <c r="E49" s="149"/>
      <c r="F49" s="149" t="s">
        <v>174</v>
      </c>
      <c r="G49" s="348" t="s">
        <v>136</v>
      </c>
      <c r="H49" s="149">
        <v>50</v>
      </c>
      <c r="I49" s="11" t="s">
        <v>18</v>
      </c>
      <c r="J49" s="52">
        <f>'[1]Costing Sept ''21'!$O$9</f>
        <v>75.878453038674024</v>
      </c>
      <c r="K49" s="178">
        <f>'[1]Costing Sept ''21'!$O$9</f>
        <v>75.878453038674024</v>
      </c>
      <c r="L49" s="178">
        <f>'[1]Costing Sept ''21'!$O$9</f>
        <v>75.878453038674024</v>
      </c>
      <c r="M49" s="178">
        <f>'[1]Costing Sept ''21'!$O$9</f>
        <v>75.878453038674024</v>
      </c>
      <c r="N49" s="178">
        <f>'[1]Costing Sept ''21'!$O$9</f>
        <v>75.878453038674024</v>
      </c>
      <c r="O49" s="178">
        <f>'[1]Costing Sept ''21'!$O$9</f>
        <v>75.878453038674024</v>
      </c>
      <c r="P49" s="76" t="s">
        <v>85</v>
      </c>
    </row>
    <row r="50" spans="1:16" ht="33.75" customHeight="1" x14ac:dyDescent="0.2">
      <c r="A50" s="300"/>
      <c r="B50" s="302"/>
      <c r="C50" s="362"/>
      <c r="D50" s="362"/>
      <c r="E50" s="149"/>
      <c r="F50" s="149"/>
      <c r="G50" s="349"/>
      <c r="H50" s="149"/>
      <c r="I50" s="135" t="s">
        <v>19</v>
      </c>
      <c r="J50" s="52">
        <f t="shared" ref="J50:O50" si="14">J49*0.98</f>
        <v>74.360883977900542</v>
      </c>
      <c r="K50" s="178">
        <f t="shared" si="14"/>
        <v>74.360883977900542</v>
      </c>
      <c r="L50" s="178">
        <f t="shared" si="14"/>
        <v>74.360883977900542</v>
      </c>
      <c r="M50" s="178">
        <f t="shared" si="14"/>
        <v>74.360883977900542</v>
      </c>
      <c r="N50" s="178">
        <f t="shared" si="14"/>
        <v>74.360883977900542</v>
      </c>
      <c r="O50" s="178">
        <f t="shared" si="14"/>
        <v>74.360883977900542</v>
      </c>
      <c r="P50" s="80" t="s">
        <v>86</v>
      </c>
    </row>
    <row r="51" spans="1:16" ht="27.75" customHeight="1" x14ac:dyDescent="0.2">
      <c r="A51" s="299">
        <v>1</v>
      </c>
      <c r="B51" s="301" t="s">
        <v>132</v>
      </c>
      <c r="C51" s="361" t="s">
        <v>83</v>
      </c>
      <c r="D51" s="361" t="s">
        <v>77</v>
      </c>
      <c r="E51" s="149"/>
      <c r="F51" s="149" t="s">
        <v>174</v>
      </c>
      <c r="G51" s="348" t="s">
        <v>136</v>
      </c>
      <c r="H51" s="149">
        <v>50</v>
      </c>
      <c r="I51" s="11" t="s">
        <v>18</v>
      </c>
      <c r="J51" s="52">
        <f>'[1]Costing Sept ''21'!$O$10</f>
        <v>58.617777777777789</v>
      </c>
      <c r="K51" s="178">
        <f>'[1]Costing Sept ''21'!$O$10</f>
        <v>58.617777777777789</v>
      </c>
      <c r="L51" s="178">
        <f>'[1]Costing Sept ''21'!$O$10</f>
        <v>58.617777777777789</v>
      </c>
      <c r="M51" s="178">
        <f>'[1]Costing Sept ''21'!$O$10</f>
        <v>58.617777777777789</v>
      </c>
      <c r="N51" s="178">
        <f>'[1]Costing Sept ''21'!$O$10</f>
        <v>58.617777777777789</v>
      </c>
      <c r="O51" s="178">
        <f>'[1]Costing Sept ''21'!$O$10</f>
        <v>58.617777777777789</v>
      </c>
      <c r="P51" s="76" t="s">
        <v>85</v>
      </c>
    </row>
    <row r="52" spans="1:16" ht="36" customHeight="1" x14ac:dyDescent="0.2">
      <c r="A52" s="300"/>
      <c r="B52" s="302"/>
      <c r="C52" s="362"/>
      <c r="D52" s="362"/>
      <c r="E52" s="149"/>
      <c r="F52" s="149"/>
      <c r="G52" s="349"/>
      <c r="H52" s="149"/>
      <c r="I52" s="135" t="s">
        <v>19</v>
      </c>
      <c r="J52" s="52">
        <f t="shared" ref="J52:O52" si="15">J51*0.98</f>
        <v>57.445422222222234</v>
      </c>
      <c r="K52" s="178">
        <f t="shared" si="15"/>
        <v>57.445422222222234</v>
      </c>
      <c r="L52" s="178">
        <f t="shared" si="15"/>
        <v>57.445422222222234</v>
      </c>
      <c r="M52" s="178">
        <f t="shared" si="15"/>
        <v>57.445422222222234</v>
      </c>
      <c r="N52" s="178">
        <f t="shared" si="15"/>
        <v>57.445422222222234</v>
      </c>
      <c r="O52" s="178">
        <f t="shared" si="15"/>
        <v>57.445422222222234</v>
      </c>
      <c r="P52" s="80" t="s">
        <v>86</v>
      </c>
    </row>
    <row r="53" spans="1:16" s="107" customFormat="1" ht="16.5" customHeight="1" x14ac:dyDescent="0.2">
      <c r="A53" s="367">
        <v>2</v>
      </c>
      <c r="B53" s="297" t="s">
        <v>189</v>
      </c>
      <c r="C53" s="158" t="s">
        <v>94</v>
      </c>
      <c r="D53" s="153" t="s">
        <v>95</v>
      </c>
      <c r="E53" s="153" t="s">
        <v>80</v>
      </c>
      <c r="F53" s="153" t="s">
        <v>81</v>
      </c>
      <c r="G53" s="313" t="s">
        <v>193</v>
      </c>
      <c r="H53" s="153" t="s">
        <v>82</v>
      </c>
      <c r="I53" s="140" t="s">
        <v>18</v>
      </c>
      <c r="J53" s="120">
        <f>(21.71*9/100)+21.71</f>
        <v>23.663900000000002</v>
      </c>
      <c r="K53" s="132">
        <f t="shared" ref="K53:O53" si="16">(21.71*9/100)+21.71</f>
        <v>23.663900000000002</v>
      </c>
      <c r="L53" s="132">
        <f t="shared" si="16"/>
        <v>23.663900000000002</v>
      </c>
      <c r="M53" s="132">
        <f t="shared" si="16"/>
        <v>23.663900000000002</v>
      </c>
      <c r="N53" s="132">
        <f t="shared" si="16"/>
        <v>23.663900000000002</v>
      </c>
      <c r="O53" s="132">
        <f t="shared" si="16"/>
        <v>23.663900000000002</v>
      </c>
      <c r="P53" s="109" t="s">
        <v>87</v>
      </c>
    </row>
    <row r="54" spans="1:16" s="107" customFormat="1" ht="16.5" customHeight="1" x14ac:dyDescent="0.2">
      <c r="A54" s="368"/>
      <c r="B54" s="298"/>
      <c r="C54" s="159"/>
      <c r="D54" s="154"/>
      <c r="E54" s="154"/>
      <c r="F54" s="154"/>
      <c r="G54" s="314"/>
      <c r="H54" s="154"/>
      <c r="I54" s="141" t="s">
        <v>19</v>
      </c>
      <c r="J54" s="120">
        <f>+J53-0.2</f>
        <v>23.463900000000002</v>
      </c>
      <c r="K54" s="132">
        <f t="shared" ref="K54:O54" si="17">+K53-0.2</f>
        <v>23.463900000000002</v>
      </c>
      <c r="L54" s="132">
        <f t="shared" si="17"/>
        <v>23.463900000000002</v>
      </c>
      <c r="M54" s="132">
        <f t="shared" si="17"/>
        <v>23.463900000000002</v>
      </c>
      <c r="N54" s="132">
        <f t="shared" si="17"/>
        <v>23.463900000000002</v>
      </c>
      <c r="O54" s="132">
        <f t="shared" si="17"/>
        <v>23.463900000000002</v>
      </c>
      <c r="P54" s="109" t="s">
        <v>87</v>
      </c>
    </row>
    <row r="55" spans="1:16" s="106" customFormat="1" ht="16.5" customHeight="1" x14ac:dyDescent="0.2">
      <c r="A55" s="359">
        <v>2</v>
      </c>
      <c r="B55" s="310" t="s">
        <v>190</v>
      </c>
      <c r="C55" s="160" t="s">
        <v>94</v>
      </c>
      <c r="D55" s="155" t="s">
        <v>95</v>
      </c>
      <c r="E55" s="155" t="s">
        <v>80</v>
      </c>
      <c r="F55" s="155" t="s">
        <v>81</v>
      </c>
      <c r="G55" s="285" t="s">
        <v>193</v>
      </c>
      <c r="H55" s="155" t="s">
        <v>82</v>
      </c>
      <c r="I55" s="142" t="s">
        <v>18</v>
      </c>
      <c r="J55" s="121">
        <v>30.29</v>
      </c>
      <c r="K55" s="133">
        <v>30.29</v>
      </c>
      <c r="L55" s="133">
        <v>30.29</v>
      </c>
      <c r="M55" s="133">
        <v>30.29</v>
      </c>
      <c r="N55" s="133">
        <v>30.29</v>
      </c>
      <c r="O55" s="133">
        <v>30.29</v>
      </c>
      <c r="P55" s="98" t="s">
        <v>87</v>
      </c>
    </row>
    <row r="56" spans="1:16" s="106" customFormat="1" ht="16.5" customHeight="1" x14ac:dyDescent="0.2">
      <c r="A56" s="360"/>
      <c r="B56" s="311"/>
      <c r="C56" s="161"/>
      <c r="D56" s="156"/>
      <c r="E56" s="156"/>
      <c r="F56" s="156"/>
      <c r="G56" s="286"/>
      <c r="H56" s="156"/>
      <c r="I56" s="143" t="s">
        <v>19</v>
      </c>
      <c r="J56" s="121">
        <v>30.01</v>
      </c>
      <c r="K56" s="133">
        <v>30.01</v>
      </c>
      <c r="L56" s="133">
        <v>30.01</v>
      </c>
      <c r="M56" s="133">
        <v>30.01</v>
      </c>
      <c r="N56" s="133">
        <v>30.01</v>
      </c>
      <c r="O56" s="133">
        <v>30.01</v>
      </c>
      <c r="P56" s="98" t="s">
        <v>87</v>
      </c>
    </row>
    <row r="57" spans="1:16" s="2" customFormat="1" ht="27.75" customHeight="1" x14ac:dyDescent="0.2">
      <c r="A57" s="295">
        <v>3</v>
      </c>
      <c r="B57" s="297" t="s">
        <v>76</v>
      </c>
      <c r="C57" s="93" t="s">
        <v>88</v>
      </c>
      <c r="D57" s="151" t="s">
        <v>89</v>
      </c>
      <c r="E57" s="124">
        <v>0.42</v>
      </c>
      <c r="F57" s="124" t="s">
        <v>90</v>
      </c>
      <c r="G57" s="344" t="s">
        <v>91</v>
      </c>
      <c r="H57" s="162" t="s">
        <v>93</v>
      </c>
      <c r="I57" s="196" t="s">
        <v>18</v>
      </c>
      <c r="J57" s="88">
        <v>50.35</v>
      </c>
      <c r="K57" s="180">
        <v>50.35</v>
      </c>
      <c r="L57" s="180">
        <v>50.35</v>
      </c>
      <c r="M57" s="180">
        <v>50.35</v>
      </c>
      <c r="N57" s="180">
        <v>50.35</v>
      </c>
      <c r="O57" s="180">
        <v>50.35</v>
      </c>
      <c r="P57" s="91" t="s">
        <v>92</v>
      </c>
    </row>
    <row r="58" spans="1:16" s="2" customFormat="1" ht="27.75" customHeight="1" x14ac:dyDescent="0.2">
      <c r="A58" s="296"/>
      <c r="B58" s="298"/>
      <c r="C58" s="93" t="s">
        <v>88</v>
      </c>
      <c r="D58" s="151" t="s">
        <v>89</v>
      </c>
      <c r="E58" s="124">
        <v>0.42</v>
      </c>
      <c r="F58" s="124" t="s">
        <v>90</v>
      </c>
      <c r="G58" s="344"/>
      <c r="H58" s="162" t="s">
        <v>93</v>
      </c>
      <c r="I58" s="139" t="s">
        <v>19</v>
      </c>
      <c r="J58" s="88">
        <v>50.35</v>
      </c>
      <c r="K58" s="180">
        <v>50.35</v>
      </c>
      <c r="L58" s="180">
        <v>50.35</v>
      </c>
      <c r="M58" s="180">
        <v>50.35</v>
      </c>
      <c r="N58" s="180">
        <v>50.35</v>
      </c>
      <c r="O58" s="180">
        <v>50.35</v>
      </c>
      <c r="P58" s="91" t="s">
        <v>92</v>
      </c>
    </row>
    <row r="59" spans="1:16" s="30" customFormat="1" ht="37.5" customHeight="1" x14ac:dyDescent="0.2">
      <c r="A59" s="21">
        <v>5</v>
      </c>
      <c r="B59" s="22" t="s">
        <v>57</v>
      </c>
      <c r="C59" s="157"/>
      <c r="D59" s="148"/>
      <c r="E59" s="148"/>
      <c r="F59" s="148"/>
      <c r="G59" s="148"/>
      <c r="H59" s="148"/>
      <c r="I59" s="23"/>
      <c r="J59" s="119"/>
      <c r="K59" s="179"/>
      <c r="L59" s="179"/>
      <c r="M59" s="179"/>
      <c r="N59" s="179"/>
      <c r="O59" s="179"/>
      <c r="P59" s="75"/>
    </row>
    <row r="60" spans="1:16" ht="37.5" customHeight="1" x14ac:dyDescent="0.2">
      <c r="A60" s="299">
        <v>1</v>
      </c>
      <c r="B60" s="301" t="s">
        <v>74</v>
      </c>
      <c r="C60" s="361" t="s">
        <v>83</v>
      </c>
      <c r="D60" s="361" t="s">
        <v>77</v>
      </c>
      <c r="E60" s="149"/>
      <c r="F60" s="149" t="s">
        <v>177</v>
      </c>
      <c r="G60" s="376" t="s">
        <v>138</v>
      </c>
      <c r="H60" s="149">
        <v>50</v>
      </c>
      <c r="I60" s="11" t="s">
        <v>18</v>
      </c>
      <c r="J60" s="52">
        <f>'[1]Costing Sept ''21'!$O$11</f>
        <v>23.467482000000004</v>
      </c>
      <c r="K60" s="178">
        <f>'[1]Costing Sept ''21'!$O$11</f>
        <v>23.467482000000004</v>
      </c>
      <c r="L60" s="178">
        <f>'[1]Costing Sept ''21'!$O$11</f>
        <v>23.467482000000004</v>
      </c>
      <c r="M60" s="178">
        <f>'[1]Costing Sept ''21'!$O$11</f>
        <v>23.467482000000004</v>
      </c>
      <c r="N60" s="178">
        <f>'[1]Costing Sept ''21'!$O$11</f>
        <v>23.467482000000004</v>
      </c>
      <c r="O60" s="178">
        <f>'[1]Costing Sept ''21'!$O$11</f>
        <v>23.467482000000004</v>
      </c>
      <c r="P60" s="76" t="s">
        <v>85</v>
      </c>
    </row>
    <row r="61" spans="1:16" ht="37.5" customHeight="1" x14ac:dyDescent="0.2">
      <c r="A61" s="300"/>
      <c r="B61" s="302"/>
      <c r="C61" s="362"/>
      <c r="D61" s="362"/>
      <c r="E61" s="149"/>
      <c r="F61" s="149"/>
      <c r="G61" s="377"/>
      <c r="H61" s="149"/>
      <c r="I61" s="135" t="s">
        <v>19</v>
      </c>
      <c r="J61" s="52">
        <f t="shared" ref="J61:O61" si="18">J60*0.98</f>
        <v>22.998132360000003</v>
      </c>
      <c r="K61" s="178">
        <f t="shared" si="18"/>
        <v>22.998132360000003</v>
      </c>
      <c r="L61" s="178">
        <f t="shared" si="18"/>
        <v>22.998132360000003</v>
      </c>
      <c r="M61" s="178">
        <f t="shared" si="18"/>
        <v>22.998132360000003</v>
      </c>
      <c r="N61" s="178">
        <f t="shared" si="18"/>
        <v>22.998132360000003</v>
      </c>
      <c r="O61" s="178">
        <f t="shared" si="18"/>
        <v>22.998132360000003</v>
      </c>
      <c r="P61" s="80" t="s">
        <v>86</v>
      </c>
    </row>
    <row r="62" spans="1:16" s="107" customFormat="1" ht="15" customHeight="1" x14ac:dyDescent="0.2">
      <c r="A62" s="367">
        <v>2</v>
      </c>
      <c r="B62" s="297" t="s">
        <v>189</v>
      </c>
      <c r="C62" s="158" t="s">
        <v>94</v>
      </c>
      <c r="D62" s="153" t="s">
        <v>95</v>
      </c>
      <c r="E62" s="153"/>
      <c r="F62" s="153" t="s">
        <v>96</v>
      </c>
      <c r="G62" s="313" t="s">
        <v>193</v>
      </c>
      <c r="H62" s="153" t="s">
        <v>97</v>
      </c>
      <c r="I62" s="140" t="s">
        <v>18</v>
      </c>
      <c r="J62" s="88">
        <f>(22.41*9/100)+22.41</f>
        <v>24.4269</v>
      </c>
      <c r="K62" s="180">
        <f t="shared" ref="K62:O62" si="19">(22.41*9/100)+22.41</f>
        <v>24.4269</v>
      </c>
      <c r="L62" s="180">
        <f t="shared" si="19"/>
        <v>24.4269</v>
      </c>
      <c r="M62" s="180">
        <f t="shared" si="19"/>
        <v>24.4269</v>
      </c>
      <c r="N62" s="180">
        <f t="shared" si="19"/>
        <v>24.4269</v>
      </c>
      <c r="O62" s="180">
        <f t="shared" si="19"/>
        <v>24.4269</v>
      </c>
      <c r="P62" s="109" t="s">
        <v>87</v>
      </c>
    </row>
    <row r="63" spans="1:16" s="107" customFormat="1" ht="15" customHeight="1" x14ac:dyDescent="0.2">
      <c r="A63" s="368"/>
      <c r="B63" s="298"/>
      <c r="C63" s="159"/>
      <c r="D63" s="154"/>
      <c r="E63" s="154"/>
      <c r="F63" s="154"/>
      <c r="G63" s="314"/>
      <c r="H63" s="154"/>
      <c r="I63" s="141" t="s">
        <v>19</v>
      </c>
      <c r="J63" s="88">
        <f>+J62-0.31</f>
        <v>24.116900000000001</v>
      </c>
      <c r="K63" s="180">
        <f t="shared" ref="K63:O63" si="20">+K62-0.31</f>
        <v>24.116900000000001</v>
      </c>
      <c r="L63" s="180">
        <f t="shared" si="20"/>
        <v>24.116900000000001</v>
      </c>
      <c r="M63" s="180">
        <f t="shared" si="20"/>
        <v>24.116900000000001</v>
      </c>
      <c r="N63" s="180">
        <f t="shared" si="20"/>
        <v>24.116900000000001</v>
      </c>
      <c r="O63" s="180">
        <f t="shared" si="20"/>
        <v>24.116900000000001</v>
      </c>
      <c r="P63" s="109" t="s">
        <v>87</v>
      </c>
    </row>
    <row r="64" spans="1:16" s="106" customFormat="1" ht="15" customHeight="1" x14ac:dyDescent="0.2">
      <c r="A64" s="359">
        <v>2</v>
      </c>
      <c r="B64" s="310" t="s">
        <v>190</v>
      </c>
      <c r="C64" s="160" t="s">
        <v>94</v>
      </c>
      <c r="D64" s="155" t="s">
        <v>95</v>
      </c>
      <c r="E64" s="155"/>
      <c r="F64" s="155" t="s">
        <v>96</v>
      </c>
      <c r="G64" s="285" t="s">
        <v>193</v>
      </c>
      <c r="H64" s="155" t="s">
        <v>97</v>
      </c>
      <c r="I64" s="142" t="s">
        <v>18</v>
      </c>
      <c r="J64" s="111">
        <v>31.27</v>
      </c>
      <c r="K64" s="181">
        <v>31.27</v>
      </c>
      <c r="L64" s="181">
        <v>31.27</v>
      </c>
      <c r="M64" s="181">
        <v>31.27</v>
      </c>
      <c r="N64" s="181">
        <v>31.27</v>
      </c>
      <c r="O64" s="181">
        <v>31.27</v>
      </c>
      <c r="P64" s="98" t="s">
        <v>87</v>
      </c>
    </row>
    <row r="65" spans="1:16" s="106" customFormat="1" ht="15" customHeight="1" x14ac:dyDescent="0.2">
      <c r="A65" s="360"/>
      <c r="B65" s="311"/>
      <c r="C65" s="161"/>
      <c r="D65" s="156"/>
      <c r="E65" s="156"/>
      <c r="F65" s="156"/>
      <c r="G65" s="286"/>
      <c r="H65" s="156"/>
      <c r="I65" s="143" t="s">
        <v>19</v>
      </c>
      <c r="J65" s="111">
        <v>30.83</v>
      </c>
      <c r="K65" s="181">
        <v>30.83</v>
      </c>
      <c r="L65" s="181">
        <v>30.83</v>
      </c>
      <c r="M65" s="181">
        <v>30.83</v>
      </c>
      <c r="N65" s="181">
        <v>30.83</v>
      </c>
      <c r="O65" s="181">
        <v>30.83</v>
      </c>
      <c r="P65" s="98" t="s">
        <v>87</v>
      </c>
    </row>
    <row r="66" spans="1:16" s="2" customFormat="1" ht="24.75" customHeight="1" x14ac:dyDescent="0.2">
      <c r="A66" s="295">
        <v>3</v>
      </c>
      <c r="B66" s="297" t="s">
        <v>76</v>
      </c>
      <c r="C66" s="93" t="s">
        <v>88</v>
      </c>
      <c r="D66" s="151" t="s">
        <v>89</v>
      </c>
      <c r="E66" s="124" t="s">
        <v>98</v>
      </c>
      <c r="F66" s="124" t="s">
        <v>98</v>
      </c>
      <c r="G66" s="344" t="s">
        <v>99</v>
      </c>
      <c r="H66" s="162" t="s">
        <v>93</v>
      </c>
      <c r="I66" s="196" t="s">
        <v>18</v>
      </c>
      <c r="J66" s="88">
        <v>26.1</v>
      </c>
      <c r="K66" s="180">
        <v>26.1</v>
      </c>
      <c r="L66" s="180">
        <v>26.1</v>
      </c>
      <c r="M66" s="180">
        <v>26.1</v>
      </c>
      <c r="N66" s="180">
        <v>26.1</v>
      </c>
      <c r="O66" s="180">
        <v>26.1</v>
      </c>
      <c r="P66" s="91" t="s">
        <v>92</v>
      </c>
    </row>
    <row r="67" spans="1:16" s="2" customFormat="1" ht="21" customHeight="1" x14ac:dyDescent="0.2">
      <c r="A67" s="296"/>
      <c r="B67" s="298"/>
      <c r="C67" s="93"/>
      <c r="D67" s="151"/>
      <c r="E67" s="124"/>
      <c r="F67" s="124"/>
      <c r="G67" s="344"/>
      <c r="H67" s="162" t="s">
        <v>93</v>
      </c>
      <c r="I67" s="139" t="s">
        <v>19</v>
      </c>
      <c r="J67" s="88">
        <v>26.1</v>
      </c>
      <c r="K67" s="180">
        <v>26.1</v>
      </c>
      <c r="L67" s="180">
        <v>26.1</v>
      </c>
      <c r="M67" s="180">
        <v>26.1</v>
      </c>
      <c r="N67" s="180">
        <v>26.1</v>
      </c>
      <c r="O67" s="180">
        <v>26.1</v>
      </c>
      <c r="P67" s="91" t="s">
        <v>92</v>
      </c>
    </row>
    <row r="68" spans="1:16" s="30" customFormat="1" ht="38.25" customHeight="1" x14ac:dyDescent="0.2">
      <c r="A68" s="21">
        <v>6</v>
      </c>
      <c r="B68" s="22" t="s">
        <v>58</v>
      </c>
      <c r="C68" s="157"/>
      <c r="D68" s="148"/>
      <c r="E68" s="148"/>
      <c r="F68" s="148"/>
      <c r="G68" s="148"/>
      <c r="H68" s="148"/>
      <c r="I68" s="23"/>
      <c r="J68" s="119"/>
      <c r="K68" s="179"/>
      <c r="L68" s="179"/>
      <c r="M68" s="179"/>
      <c r="N68" s="179"/>
      <c r="O68" s="179"/>
      <c r="P68" s="75"/>
    </row>
    <row r="69" spans="1:16" ht="38.25" customHeight="1" x14ac:dyDescent="0.2">
      <c r="A69" s="299">
        <v>1</v>
      </c>
      <c r="B69" s="301" t="s">
        <v>74</v>
      </c>
      <c r="C69" s="361" t="s">
        <v>83</v>
      </c>
      <c r="D69" s="361" t="s">
        <v>77</v>
      </c>
      <c r="E69" s="149"/>
      <c r="F69" s="149"/>
      <c r="G69" s="348" t="s">
        <v>140</v>
      </c>
      <c r="H69" s="149">
        <v>50</v>
      </c>
      <c r="I69" s="11" t="s">
        <v>18</v>
      </c>
      <c r="J69" s="52">
        <f>'[1]Costing Sept ''21'!$O$12</f>
        <v>15.808011049723758</v>
      </c>
      <c r="K69" s="178">
        <f>'[1]Costing Sept ''21'!$O$12</f>
        <v>15.808011049723758</v>
      </c>
      <c r="L69" s="178">
        <f>'[1]Costing Sept ''21'!$O$12</f>
        <v>15.808011049723758</v>
      </c>
      <c r="M69" s="178">
        <f>'[1]Costing Sept ''21'!$O$12</f>
        <v>15.808011049723758</v>
      </c>
      <c r="N69" s="178">
        <f>'[1]Costing Sept ''21'!$O$12</f>
        <v>15.808011049723758</v>
      </c>
      <c r="O69" s="178">
        <f>'[1]Costing Sept ''21'!$O$12</f>
        <v>15.808011049723758</v>
      </c>
      <c r="P69" s="77"/>
    </row>
    <row r="70" spans="1:16" ht="38.25" customHeight="1" x14ac:dyDescent="0.2">
      <c r="A70" s="300"/>
      <c r="B70" s="302"/>
      <c r="C70" s="362"/>
      <c r="D70" s="362"/>
      <c r="E70" s="149"/>
      <c r="F70" s="149"/>
      <c r="G70" s="349"/>
      <c r="H70" s="149"/>
      <c r="I70" s="135" t="s">
        <v>19</v>
      </c>
      <c r="J70" s="52">
        <f t="shared" ref="J70:O70" si="21">J69*0.98</f>
        <v>15.491850828729282</v>
      </c>
      <c r="K70" s="178">
        <f t="shared" si="21"/>
        <v>15.491850828729282</v>
      </c>
      <c r="L70" s="178">
        <f t="shared" si="21"/>
        <v>15.491850828729282</v>
      </c>
      <c r="M70" s="178">
        <f t="shared" si="21"/>
        <v>15.491850828729282</v>
      </c>
      <c r="N70" s="178">
        <f t="shared" si="21"/>
        <v>15.491850828729282</v>
      </c>
      <c r="O70" s="178">
        <f t="shared" si="21"/>
        <v>15.491850828729282</v>
      </c>
      <c r="P70" s="77"/>
    </row>
    <row r="71" spans="1:16" s="107" customFormat="1" ht="16.5" customHeight="1" x14ac:dyDescent="0.2">
      <c r="A71" s="367">
        <v>2</v>
      </c>
      <c r="B71" s="297" t="s">
        <v>189</v>
      </c>
      <c r="C71" s="158" t="s">
        <v>94</v>
      </c>
      <c r="D71" s="153" t="s">
        <v>95</v>
      </c>
      <c r="E71" s="153" t="s">
        <v>100</v>
      </c>
      <c r="F71" s="153" t="s">
        <v>81</v>
      </c>
      <c r="G71" s="313" t="s">
        <v>193</v>
      </c>
      <c r="H71" s="153" t="s">
        <v>82</v>
      </c>
      <c r="I71" s="140" t="s">
        <v>18</v>
      </c>
      <c r="J71" s="88">
        <f>(11.1*9/100)+11.1</f>
        <v>12.099</v>
      </c>
      <c r="K71" s="180">
        <f t="shared" ref="K71:O71" si="22">(11.1*9/100)+11.1</f>
        <v>12.099</v>
      </c>
      <c r="L71" s="180">
        <f t="shared" si="22"/>
        <v>12.099</v>
      </c>
      <c r="M71" s="180">
        <f t="shared" si="22"/>
        <v>12.099</v>
      </c>
      <c r="N71" s="180">
        <f t="shared" si="22"/>
        <v>12.099</v>
      </c>
      <c r="O71" s="180">
        <f t="shared" si="22"/>
        <v>12.099</v>
      </c>
      <c r="P71" s="109" t="s">
        <v>87</v>
      </c>
    </row>
    <row r="72" spans="1:16" s="107" customFormat="1" ht="16.5" customHeight="1" x14ac:dyDescent="0.2">
      <c r="A72" s="368"/>
      <c r="B72" s="298"/>
      <c r="C72" s="159"/>
      <c r="D72" s="154"/>
      <c r="E72" s="154"/>
      <c r="F72" s="154"/>
      <c r="G72" s="314"/>
      <c r="H72" s="154"/>
      <c r="I72" s="141" t="s">
        <v>19</v>
      </c>
      <c r="J72" s="88">
        <f>+J71-0.19</f>
        <v>11.909000000000001</v>
      </c>
      <c r="K72" s="180">
        <f t="shared" ref="K72:O72" si="23">+K71-0.19</f>
        <v>11.909000000000001</v>
      </c>
      <c r="L72" s="180">
        <f t="shared" si="23"/>
        <v>11.909000000000001</v>
      </c>
      <c r="M72" s="180">
        <f t="shared" si="23"/>
        <v>11.909000000000001</v>
      </c>
      <c r="N72" s="180">
        <f t="shared" si="23"/>
        <v>11.909000000000001</v>
      </c>
      <c r="O72" s="180">
        <f t="shared" si="23"/>
        <v>11.909000000000001</v>
      </c>
      <c r="P72" s="109" t="s">
        <v>87</v>
      </c>
    </row>
    <row r="73" spans="1:16" s="106" customFormat="1" ht="16.5" customHeight="1" x14ac:dyDescent="0.2">
      <c r="A73" s="359">
        <v>2</v>
      </c>
      <c r="B73" s="310" t="s">
        <v>190</v>
      </c>
      <c r="C73" s="160" t="s">
        <v>94</v>
      </c>
      <c r="D73" s="155" t="s">
        <v>95</v>
      </c>
      <c r="E73" s="155" t="s">
        <v>100</v>
      </c>
      <c r="F73" s="155" t="s">
        <v>81</v>
      </c>
      <c r="G73" s="285" t="s">
        <v>193</v>
      </c>
      <c r="H73" s="155" t="s">
        <v>82</v>
      </c>
      <c r="I73" s="142" t="s">
        <v>18</v>
      </c>
      <c r="J73" s="111">
        <v>15.49</v>
      </c>
      <c r="K73" s="181">
        <v>15.49</v>
      </c>
      <c r="L73" s="181">
        <v>15.49</v>
      </c>
      <c r="M73" s="181">
        <v>15.49</v>
      </c>
      <c r="N73" s="181">
        <v>15.49</v>
      </c>
      <c r="O73" s="181">
        <v>15.49</v>
      </c>
      <c r="P73" s="98" t="s">
        <v>87</v>
      </c>
    </row>
    <row r="74" spans="1:16" s="106" customFormat="1" ht="16.5" customHeight="1" x14ac:dyDescent="0.2">
      <c r="A74" s="360"/>
      <c r="B74" s="311"/>
      <c r="C74" s="161"/>
      <c r="D74" s="156"/>
      <c r="E74" s="156"/>
      <c r="F74" s="156"/>
      <c r="G74" s="286"/>
      <c r="H74" s="156"/>
      <c r="I74" s="143" t="s">
        <v>19</v>
      </c>
      <c r="J74" s="111">
        <v>15.22</v>
      </c>
      <c r="K74" s="181">
        <v>15.22</v>
      </c>
      <c r="L74" s="181">
        <v>15.22</v>
      </c>
      <c r="M74" s="181">
        <v>15.22</v>
      </c>
      <c r="N74" s="181">
        <v>15.22</v>
      </c>
      <c r="O74" s="181">
        <v>15.22</v>
      </c>
      <c r="P74" s="98" t="s">
        <v>87</v>
      </c>
    </row>
    <row r="75" spans="1:16" s="2" customFormat="1" ht="24.75" customHeight="1" x14ac:dyDescent="0.2">
      <c r="A75" s="295">
        <v>3</v>
      </c>
      <c r="B75" s="297" t="s">
        <v>76</v>
      </c>
      <c r="C75" s="193" t="s">
        <v>88</v>
      </c>
      <c r="D75" s="151" t="s">
        <v>89</v>
      </c>
      <c r="E75" s="195">
        <v>0.42</v>
      </c>
      <c r="F75" s="195" t="s">
        <v>101</v>
      </c>
      <c r="G75" s="344" t="s">
        <v>102</v>
      </c>
      <c r="H75" s="162" t="s">
        <v>93</v>
      </c>
      <c r="I75" s="196" t="s">
        <v>18</v>
      </c>
      <c r="J75" s="88">
        <v>34.15</v>
      </c>
      <c r="K75" s="180">
        <v>34.15</v>
      </c>
      <c r="L75" s="180">
        <v>34.15</v>
      </c>
      <c r="M75" s="180">
        <v>34.15</v>
      </c>
      <c r="N75" s="180">
        <v>34.15</v>
      </c>
      <c r="O75" s="180">
        <v>34.15</v>
      </c>
      <c r="P75" s="194" t="s">
        <v>92</v>
      </c>
    </row>
    <row r="76" spans="1:16" s="2" customFormat="1" ht="21" customHeight="1" x14ac:dyDescent="0.2">
      <c r="A76" s="296"/>
      <c r="B76" s="298"/>
      <c r="C76" s="193" t="s">
        <v>88</v>
      </c>
      <c r="D76" s="151" t="s">
        <v>89</v>
      </c>
      <c r="E76" s="195">
        <v>0.42</v>
      </c>
      <c r="F76" s="195" t="s">
        <v>101</v>
      </c>
      <c r="G76" s="344"/>
      <c r="H76" s="162" t="s">
        <v>93</v>
      </c>
      <c r="I76" s="139" t="s">
        <v>19</v>
      </c>
      <c r="J76" s="88">
        <v>34.15</v>
      </c>
      <c r="K76" s="180">
        <v>34.15</v>
      </c>
      <c r="L76" s="180">
        <v>34.15</v>
      </c>
      <c r="M76" s="180">
        <v>34.15</v>
      </c>
      <c r="N76" s="180">
        <v>34.15</v>
      </c>
      <c r="O76" s="180">
        <v>34.15</v>
      </c>
      <c r="P76" s="194" t="s">
        <v>92</v>
      </c>
    </row>
    <row r="77" spans="1:16" s="30" customFormat="1" ht="43.5" customHeight="1" x14ac:dyDescent="0.2">
      <c r="A77" s="21">
        <v>7</v>
      </c>
      <c r="B77" s="22" t="s">
        <v>59</v>
      </c>
      <c r="C77" s="157"/>
      <c r="D77" s="148"/>
      <c r="E77" s="148"/>
      <c r="F77" s="148"/>
      <c r="G77" s="148"/>
      <c r="H77" s="148"/>
      <c r="I77" s="23"/>
      <c r="J77" s="119"/>
      <c r="K77" s="179"/>
      <c r="L77" s="179"/>
      <c r="M77" s="179"/>
      <c r="N77" s="179"/>
      <c r="O77" s="179"/>
      <c r="P77" s="75"/>
    </row>
    <row r="78" spans="1:16" ht="43.5" customHeight="1" x14ac:dyDescent="0.2">
      <c r="A78" s="299">
        <v>1</v>
      </c>
      <c r="B78" s="301" t="s">
        <v>74</v>
      </c>
      <c r="C78" s="361" t="s">
        <v>83</v>
      </c>
      <c r="D78" s="361" t="s">
        <v>77</v>
      </c>
      <c r="E78" s="149"/>
      <c r="F78" s="149"/>
      <c r="G78" s="348" t="s">
        <v>141</v>
      </c>
      <c r="H78" s="149">
        <v>50</v>
      </c>
      <c r="I78" s="11" t="s">
        <v>18</v>
      </c>
      <c r="J78" s="52">
        <f>'[1]Costing Sept ''21'!$O$13</f>
        <v>13.229435483870969</v>
      </c>
      <c r="K78" s="178">
        <f>'[1]Costing Sept ''21'!$O$13</f>
        <v>13.229435483870969</v>
      </c>
      <c r="L78" s="178">
        <f>'[1]Costing Sept ''21'!$O$13</f>
        <v>13.229435483870969</v>
      </c>
      <c r="M78" s="178">
        <f>'[1]Costing Sept ''21'!$O$13</f>
        <v>13.229435483870969</v>
      </c>
      <c r="N78" s="178">
        <f>'[1]Costing Sept ''21'!$O$13</f>
        <v>13.229435483870969</v>
      </c>
      <c r="O78" s="178">
        <f>'[1]Costing Sept ''21'!$O$13</f>
        <v>13.229435483870969</v>
      </c>
      <c r="P78" s="76" t="s">
        <v>85</v>
      </c>
    </row>
    <row r="79" spans="1:16" ht="30.75" customHeight="1" x14ac:dyDescent="0.2">
      <c r="A79" s="300"/>
      <c r="B79" s="302"/>
      <c r="C79" s="362"/>
      <c r="D79" s="362"/>
      <c r="E79" s="149"/>
      <c r="F79" s="149"/>
      <c r="G79" s="349"/>
      <c r="H79" s="149"/>
      <c r="I79" s="135" t="s">
        <v>19</v>
      </c>
      <c r="J79" s="52">
        <f t="shared" ref="J79:O79" si="24">J78*0.98</f>
        <v>12.96484677419355</v>
      </c>
      <c r="K79" s="178">
        <f t="shared" si="24"/>
        <v>12.96484677419355</v>
      </c>
      <c r="L79" s="178">
        <f t="shared" si="24"/>
        <v>12.96484677419355</v>
      </c>
      <c r="M79" s="178">
        <f t="shared" si="24"/>
        <v>12.96484677419355</v>
      </c>
      <c r="N79" s="178">
        <f t="shared" si="24"/>
        <v>12.96484677419355</v>
      </c>
      <c r="O79" s="178">
        <f t="shared" si="24"/>
        <v>12.96484677419355</v>
      </c>
      <c r="P79" s="80" t="s">
        <v>86</v>
      </c>
    </row>
    <row r="80" spans="1:16" s="107" customFormat="1" ht="15" customHeight="1" x14ac:dyDescent="0.2">
      <c r="A80" s="367">
        <v>2</v>
      </c>
      <c r="B80" s="297" t="s">
        <v>189</v>
      </c>
      <c r="C80" s="158" t="s">
        <v>78</v>
      </c>
      <c r="D80" s="153" t="s">
        <v>79</v>
      </c>
      <c r="E80" s="153" t="s">
        <v>100</v>
      </c>
      <c r="F80" s="153" t="s">
        <v>81</v>
      </c>
      <c r="G80" s="313" t="s">
        <v>193</v>
      </c>
      <c r="H80" s="153" t="s">
        <v>82</v>
      </c>
      <c r="I80" s="140" t="s">
        <v>18</v>
      </c>
      <c r="J80" s="88">
        <f>(11.1*9/100)+11.1</f>
        <v>12.099</v>
      </c>
      <c r="K80" s="180">
        <f t="shared" ref="K80:O80" si="25">(11.1*9/100)+11.1</f>
        <v>12.099</v>
      </c>
      <c r="L80" s="180">
        <f t="shared" si="25"/>
        <v>12.099</v>
      </c>
      <c r="M80" s="180">
        <f t="shared" si="25"/>
        <v>12.099</v>
      </c>
      <c r="N80" s="180">
        <f t="shared" si="25"/>
        <v>12.099</v>
      </c>
      <c r="O80" s="180">
        <f t="shared" si="25"/>
        <v>12.099</v>
      </c>
      <c r="P80" s="109" t="s">
        <v>87</v>
      </c>
    </row>
    <row r="81" spans="1:16" s="107" customFormat="1" ht="17.25" customHeight="1" x14ac:dyDescent="0.2">
      <c r="A81" s="368"/>
      <c r="B81" s="298"/>
      <c r="C81" s="159"/>
      <c r="D81" s="154"/>
      <c r="E81" s="154"/>
      <c r="F81" s="154"/>
      <c r="G81" s="314"/>
      <c r="H81" s="154"/>
      <c r="I81" s="141" t="s">
        <v>19</v>
      </c>
      <c r="J81" s="88">
        <f>+J80-0.19</f>
        <v>11.909000000000001</v>
      </c>
      <c r="K81" s="180">
        <f t="shared" ref="K81:O81" si="26">+K80-0.19</f>
        <v>11.909000000000001</v>
      </c>
      <c r="L81" s="180">
        <f t="shared" si="26"/>
        <v>11.909000000000001</v>
      </c>
      <c r="M81" s="180">
        <f t="shared" si="26"/>
        <v>11.909000000000001</v>
      </c>
      <c r="N81" s="180">
        <f t="shared" si="26"/>
        <v>11.909000000000001</v>
      </c>
      <c r="O81" s="180">
        <f t="shared" si="26"/>
        <v>11.909000000000001</v>
      </c>
      <c r="P81" s="109" t="s">
        <v>87</v>
      </c>
    </row>
    <row r="82" spans="1:16" s="106" customFormat="1" ht="15.75" customHeight="1" x14ac:dyDescent="0.2">
      <c r="A82" s="359">
        <v>2</v>
      </c>
      <c r="B82" s="310" t="s">
        <v>190</v>
      </c>
      <c r="C82" s="160" t="s">
        <v>78</v>
      </c>
      <c r="D82" s="155" t="s">
        <v>79</v>
      </c>
      <c r="E82" s="155" t="s">
        <v>100</v>
      </c>
      <c r="F82" s="155" t="s">
        <v>81</v>
      </c>
      <c r="G82" s="285" t="s">
        <v>193</v>
      </c>
      <c r="H82" s="155" t="s">
        <v>82</v>
      </c>
      <c r="I82" s="142" t="s">
        <v>18</v>
      </c>
      <c r="J82" s="111">
        <v>15.49</v>
      </c>
      <c r="K82" s="181">
        <v>15.49</v>
      </c>
      <c r="L82" s="181">
        <v>15.49</v>
      </c>
      <c r="M82" s="181">
        <v>15.49</v>
      </c>
      <c r="N82" s="181">
        <v>15.49</v>
      </c>
      <c r="O82" s="181">
        <v>15.49</v>
      </c>
      <c r="P82" s="98" t="s">
        <v>87</v>
      </c>
    </row>
    <row r="83" spans="1:16" s="106" customFormat="1" ht="15.75" customHeight="1" x14ac:dyDescent="0.2">
      <c r="A83" s="360"/>
      <c r="B83" s="311"/>
      <c r="C83" s="161"/>
      <c r="D83" s="156"/>
      <c r="E83" s="156"/>
      <c r="F83" s="156"/>
      <c r="G83" s="286"/>
      <c r="H83" s="156"/>
      <c r="I83" s="143" t="s">
        <v>19</v>
      </c>
      <c r="J83" s="111">
        <v>15.22</v>
      </c>
      <c r="K83" s="181">
        <v>15.22</v>
      </c>
      <c r="L83" s="181">
        <v>15.22</v>
      </c>
      <c r="M83" s="181">
        <v>15.22</v>
      </c>
      <c r="N83" s="181">
        <v>15.22</v>
      </c>
      <c r="O83" s="181">
        <v>15.22</v>
      </c>
      <c r="P83" s="98" t="s">
        <v>87</v>
      </c>
    </row>
    <row r="84" spans="1:16" s="2" customFormat="1" ht="26.25" customHeight="1" x14ac:dyDescent="0.2">
      <c r="A84" s="295">
        <v>3</v>
      </c>
      <c r="B84" s="297" t="s">
        <v>76</v>
      </c>
      <c r="C84" s="193" t="s">
        <v>88</v>
      </c>
      <c r="D84" s="151" t="s">
        <v>89</v>
      </c>
      <c r="E84" s="195">
        <v>0.42</v>
      </c>
      <c r="F84" s="195" t="s">
        <v>101</v>
      </c>
      <c r="G84" s="344" t="s">
        <v>102</v>
      </c>
      <c r="H84" s="162" t="s">
        <v>93</v>
      </c>
      <c r="I84" s="196" t="s">
        <v>18</v>
      </c>
      <c r="J84" s="88">
        <v>28.55</v>
      </c>
      <c r="K84" s="180">
        <v>28.55</v>
      </c>
      <c r="L84" s="180">
        <v>28.55</v>
      </c>
      <c r="M84" s="180">
        <v>28.55</v>
      </c>
      <c r="N84" s="180">
        <v>28.55</v>
      </c>
      <c r="O84" s="180">
        <v>28.55</v>
      </c>
      <c r="P84" s="194" t="s">
        <v>92</v>
      </c>
    </row>
    <row r="85" spans="1:16" s="2" customFormat="1" ht="19.5" customHeight="1" x14ac:dyDescent="0.2">
      <c r="A85" s="296"/>
      <c r="B85" s="298"/>
      <c r="C85" s="193" t="s">
        <v>88</v>
      </c>
      <c r="D85" s="151" t="s">
        <v>89</v>
      </c>
      <c r="E85" s="195">
        <v>0.42</v>
      </c>
      <c r="F85" s="195" t="s">
        <v>101</v>
      </c>
      <c r="G85" s="344"/>
      <c r="H85" s="162" t="s">
        <v>93</v>
      </c>
      <c r="I85" s="139" t="s">
        <v>19</v>
      </c>
      <c r="J85" s="88">
        <v>28.55</v>
      </c>
      <c r="K85" s="180">
        <v>28.55</v>
      </c>
      <c r="L85" s="180">
        <v>28.55</v>
      </c>
      <c r="M85" s="180">
        <v>28.55</v>
      </c>
      <c r="N85" s="180">
        <v>28.55</v>
      </c>
      <c r="O85" s="180">
        <v>28.55</v>
      </c>
      <c r="P85" s="194" t="s">
        <v>92</v>
      </c>
    </row>
    <row r="86" spans="1:16" s="30" customFormat="1" ht="20.25" customHeight="1" x14ac:dyDescent="0.2">
      <c r="A86" s="21">
        <v>8</v>
      </c>
      <c r="B86" s="22" t="s">
        <v>60</v>
      </c>
      <c r="C86" s="157"/>
      <c r="D86" s="148"/>
      <c r="E86" s="148"/>
      <c r="F86" s="148"/>
      <c r="G86" s="148"/>
      <c r="H86" s="148"/>
      <c r="I86" s="23"/>
      <c r="J86" s="119"/>
      <c r="K86" s="179"/>
      <c r="L86" s="179"/>
      <c r="M86" s="179"/>
      <c r="N86" s="179"/>
      <c r="O86" s="179"/>
      <c r="P86" s="75"/>
    </row>
    <row r="87" spans="1:16" ht="36.75" customHeight="1" x14ac:dyDescent="0.2">
      <c r="A87" s="299">
        <v>1</v>
      </c>
      <c r="B87" s="301" t="s">
        <v>74</v>
      </c>
      <c r="C87" s="361" t="s">
        <v>83</v>
      </c>
      <c r="D87" s="361" t="s">
        <v>77</v>
      </c>
      <c r="E87" s="149"/>
      <c r="F87" s="149" t="s">
        <v>164</v>
      </c>
      <c r="G87" s="348" t="s">
        <v>142</v>
      </c>
      <c r="H87" s="149">
        <v>50</v>
      </c>
      <c r="I87" s="11" t="s">
        <v>18</v>
      </c>
      <c r="J87" s="52">
        <f>'[1]Costing Sept ''21'!$O$14</f>
        <v>10.538674033149173</v>
      </c>
      <c r="K87" s="178">
        <f>'[1]Costing Sept ''21'!$O$14</f>
        <v>10.538674033149173</v>
      </c>
      <c r="L87" s="178">
        <f>'[1]Costing Sept ''21'!$O$14</f>
        <v>10.538674033149173</v>
      </c>
      <c r="M87" s="178">
        <f>'[1]Costing Sept ''21'!$O$14</f>
        <v>10.538674033149173</v>
      </c>
      <c r="N87" s="178">
        <f>'[1]Costing Sept ''21'!$O$14</f>
        <v>10.538674033149173</v>
      </c>
      <c r="O87" s="178">
        <f>'[1]Costing Sept ''21'!$O$14</f>
        <v>10.538674033149173</v>
      </c>
      <c r="P87" s="76" t="s">
        <v>85</v>
      </c>
    </row>
    <row r="88" spans="1:16" ht="20.25" customHeight="1" x14ac:dyDescent="0.2">
      <c r="A88" s="300"/>
      <c r="B88" s="302"/>
      <c r="C88" s="362"/>
      <c r="D88" s="362"/>
      <c r="E88" s="149"/>
      <c r="F88" s="149"/>
      <c r="G88" s="349"/>
      <c r="H88" s="149"/>
      <c r="I88" s="135" t="s">
        <v>19</v>
      </c>
      <c r="J88" s="52">
        <f t="shared" ref="J88:O88" si="27">J87*0.98</f>
        <v>10.32790055248619</v>
      </c>
      <c r="K88" s="178">
        <f t="shared" si="27"/>
        <v>10.32790055248619</v>
      </c>
      <c r="L88" s="178">
        <f t="shared" si="27"/>
        <v>10.32790055248619</v>
      </c>
      <c r="M88" s="178">
        <f t="shared" si="27"/>
        <v>10.32790055248619</v>
      </c>
      <c r="N88" s="178">
        <f t="shared" si="27"/>
        <v>10.32790055248619</v>
      </c>
      <c r="O88" s="178">
        <f t="shared" si="27"/>
        <v>10.32790055248619</v>
      </c>
      <c r="P88" s="80" t="s">
        <v>86</v>
      </c>
    </row>
    <row r="89" spans="1:16" s="107" customFormat="1" ht="20.25" customHeight="1" x14ac:dyDescent="0.2">
      <c r="A89" s="367">
        <v>2</v>
      </c>
      <c r="B89" s="297" t="s">
        <v>189</v>
      </c>
      <c r="C89" s="158" t="s">
        <v>78</v>
      </c>
      <c r="D89" s="153" t="s">
        <v>79</v>
      </c>
      <c r="E89" s="153" t="s">
        <v>100</v>
      </c>
      <c r="F89" s="153" t="s">
        <v>81</v>
      </c>
      <c r="G89" s="313" t="s">
        <v>193</v>
      </c>
      <c r="H89" s="153" t="s">
        <v>82</v>
      </c>
      <c r="I89" s="140" t="s">
        <v>18</v>
      </c>
      <c r="J89" s="88">
        <f>(11.1*9/100)+11.1</f>
        <v>12.099</v>
      </c>
      <c r="K89" s="180">
        <f t="shared" ref="K89:O89" si="28">(11.1*9/100)+11.1</f>
        <v>12.099</v>
      </c>
      <c r="L89" s="180">
        <f t="shared" si="28"/>
        <v>12.099</v>
      </c>
      <c r="M89" s="180">
        <f t="shared" si="28"/>
        <v>12.099</v>
      </c>
      <c r="N89" s="180">
        <f t="shared" si="28"/>
        <v>12.099</v>
      </c>
      <c r="O89" s="180">
        <f t="shared" si="28"/>
        <v>12.099</v>
      </c>
      <c r="P89" s="109" t="s">
        <v>87</v>
      </c>
    </row>
    <row r="90" spans="1:16" s="107" customFormat="1" ht="20.25" customHeight="1" x14ac:dyDescent="0.2">
      <c r="A90" s="368"/>
      <c r="B90" s="298"/>
      <c r="C90" s="159"/>
      <c r="D90" s="154"/>
      <c r="E90" s="154"/>
      <c r="F90" s="154"/>
      <c r="G90" s="314"/>
      <c r="H90" s="154"/>
      <c r="I90" s="141" t="s">
        <v>19</v>
      </c>
      <c r="J90" s="88">
        <f>+J89-0.19</f>
        <v>11.909000000000001</v>
      </c>
      <c r="K90" s="180">
        <f t="shared" ref="K90:O90" si="29">+K89-0.19</f>
        <v>11.909000000000001</v>
      </c>
      <c r="L90" s="180">
        <f t="shared" si="29"/>
        <v>11.909000000000001</v>
      </c>
      <c r="M90" s="180">
        <f t="shared" si="29"/>
        <v>11.909000000000001</v>
      </c>
      <c r="N90" s="180">
        <f t="shared" si="29"/>
        <v>11.909000000000001</v>
      </c>
      <c r="O90" s="180">
        <f t="shared" si="29"/>
        <v>11.909000000000001</v>
      </c>
      <c r="P90" s="109" t="s">
        <v>87</v>
      </c>
    </row>
    <row r="91" spans="1:16" s="106" customFormat="1" ht="20.25" customHeight="1" x14ac:dyDescent="0.2">
      <c r="A91" s="359">
        <v>2</v>
      </c>
      <c r="B91" s="310" t="s">
        <v>190</v>
      </c>
      <c r="C91" s="160" t="s">
        <v>78</v>
      </c>
      <c r="D91" s="155" t="s">
        <v>79</v>
      </c>
      <c r="E91" s="155" t="s">
        <v>100</v>
      </c>
      <c r="F91" s="155" t="s">
        <v>81</v>
      </c>
      <c r="G91" s="285" t="s">
        <v>193</v>
      </c>
      <c r="H91" s="155" t="s">
        <v>82</v>
      </c>
      <c r="I91" s="142" t="s">
        <v>18</v>
      </c>
      <c r="J91" s="111">
        <v>15.49</v>
      </c>
      <c r="K91" s="181">
        <v>15.49</v>
      </c>
      <c r="L91" s="181">
        <v>15.49</v>
      </c>
      <c r="M91" s="181">
        <v>15.49</v>
      </c>
      <c r="N91" s="181">
        <v>15.49</v>
      </c>
      <c r="O91" s="181">
        <v>15.49</v>
      </c>
      <c r="P91" s="98" t="s">
        <v>87</v>
      </c>
    </row>
    <row r="92" spans="1:16" s="106" customFormat="1" ht="20.25" customHeight="1" x14ac:dyDescent="0.2">
      <c r="A92" s="360"/>
      <c r="B92" s="311"/>
      <c r="C92" s="161"/>
      <c r="D92" s="156"/>
      <c r="E92" s="156"/>
      <c r="F92" s="156"/>
      <c r="G92" s="286"/>
      <c r="H92" s="156"/>
      <c r="I92" s="143" t="s">
        <v>19</v>
      </c>
      <c r="J92" s="111">
        <v>15.22</v>
      </c>
      <c r="K92" s="181">
        <v>15.22</v>
      </c>
      <c r="L92" s="181">
        <v>15.22</v>
      </c>
      <c r="M92" s="181">
        <v>15.22</v>
      </c>
      <c r="N92" s="181">
        <v>15.22</v>
      </c>
      <c r="O92" s="181">
        <v>15.22</v>
      </c>
      <c r="P92" s="98" t="s">
        <v>87</v>
      </c>
    </row>
    <row r="93" spans="1:16" s="2" customFormat="1" ht="20.25" customHeight="1" x14ac:dyDescent="0.2">
      <c r="A93" s="295">
        <v>3</v>
      </c>
      <c r="B93" s="297" t="s">
        <v>76</v>
      </c>
      <c r="C93" s="193" t="s">
        <v>88</v>
      </c>
      <c r="D93" s="151" t="s">
        <v>89</v>
      </c>
      <c r="E93" s="195">
        <v>0.42</v>
      </c>
      <c r="F93" s="195" t="s">
        <v>101</v>
      </c>
      <c r="G93" s="344" t="s">
        <v>102</v>
      </c>
      <c r="H93" s="162" t="s">
        <v>93</v>
      </c>
      <c r="I93" s="196" t="s">
        <v>18</v>
      </c>
      <c r="J93" s="88">
        <v>22.75</v>
      </c>
      <c r="K93" s="180">
        <v>22.75</v>
      </c>
      <c r="L93" s="180">
        <v>22.75</v>
      </c>
      <c r="M93" s="180">
        <v>22.75</v>
      </c>
      <c r="N93" s="180">
        <v>22.75</v>
      </c>
      <c r="O93" s="180">
        <v>22.75</v>
      </c>
      <c r="P93" s="194" t="s">
        <v>92</v>
      </c>
    </row>
    <row r="94" spans="1:16" s="2" customFormat="1" ht="20.25" customHeight="1" x14ac:dyDescent="0.2">
      <c r="A94" s="296"/>
      <c r="B94" s="298"/>
      <c r="C94" s="193" t="s">
        <v>88</v>
      </c>
      <c r="D94" s="151" t="s">
        <v>89</v>
      </c>
      <c r="E94" s="195">
        <v>0.42</v>
      </c>
      <c r="F94" s="195" t="s">
        <v>101</v>
      </c>
      <c r="G94" s="344"/>
      <c r="H94" s="162" t="s">
        <v>93</v>
      </c>
      <c r="I94" s="139" t="s">
        <v>19</v>
      </c>
      <c r="J94" s="88">
        <v>22.75</v>
      </c>
      <c r="K94" s="180">
        <v>22.75</v>
      </c>
      <c r="L94" s="180">
        <v>22.75</v>
      </c>
      <c r="M94" s="180">
        <v>22.75</v>
      </c>
      <c r="N94" s="180">
        <v>22.75</v>
      </c>
      <c r="O94" s="180">
        <v>22.75</v>
      </c>
      <c r="P94" s="194" t="s">
        <v>92</v>
      </c>
    </row>
    <row r="95" spans="1:16" s="30" customFormat="1" ht="27" customHeight="1" x14ac:dyDescent="0.2">
      <c r="A95" s="21">
        <v>9</v>
      </c>
      <c r="B95" s="22" t="s">
        <v>61</v>
      </c>
      <c r="C95" s="157"/>
      <c r="D95" s="148"/>
      <c r="E95" s="148"/>
      <c r="F95" s="148"/>
      <c r="G95" s="148"/>
      <c r="H95" s="148"/>
      <c r="I95" s="23"/>
      <c r="J95" s="119"/>
      <c r="K95" s="179"/>
      <c r="L95" s="179"/>
      <c r="M95" s="179"/>
      <c r="N95" s="179"/>
      <c r="O95" s="179"/>
      <c r="P95" s="75"/>
    </row>
    <row r="96" spans="1:16" ht="27" customHeight="1" x14ac:dyDescent="0.2">
      <c r="A96" s="299">
        <v>1</v>
      </c>
      <c r="B96" s="301" t="s">
        <v>74</v>
      </c>
      <c r="C96" s="361" t="s">
        <v>83</v>
      </c>
      <c r="D96" s="361" t="s">
        <v>77</v>
      </c>
      <c r="E96" s="149"/>
      <c r="F96" s="149" t="s">
        <v>164</v>
      </c>
      <c r="G96" s="348" t="s">
        <v>143</v>
      </c>
      <c r="H96" s="149">
        <v>50</v>
      </c>
      <c r="I96" s="11" t="s">
        <v>18</v>
      </c>
      <c r="J96" s="52">
        <f>'[1]Costing Sept ''21'!$O$15</f>
        <v>8.8196236559139773</v>
      </c>
      <c r="K96" s="178">
        <f>'[1]Costing Sept ''21'!$O$15</f>
        <v>8.8196236559139773</v>
      </c>
      <c r="L96" s="178">
        <f>'[1]Costing Sept ''21'!$O$15</f>
        <v>8.8196236559139773</v>
      </c>
      <c r="M96" s="178">
        <f>'[1]Costing Sept ''21'!$O$15</f>
        <v>8.8196236559139773</v>
      </c>
      <c r="N96" s="178">
        <f>'[1]Costing Sept ''21'!$O$15</f>
        <v>8.8196236559139773</v>
      </c>
      <c r="O96" s="178">
        <f>'[1]Costing Sept ''21'!$O$15</f>
        <v>8.8196236559139773</v>
      </c>
      <c r="P96" s="76" t="s">
        <v>85</v>
      </c>
    </row>
    <row r="97" spans="1:16" ht="45" customHeight="1" x14ac:dyDescent="0.2">
      <c r="A97" s="300"/>
      <c r="B97" s="302"/>
      <c r="C97" s="362"/>
      <c r="D97" s="362"/>
      <c r="E97" s="149"/>
      <c r="F97" s="149"/>
      <c r="G97" s="349"/>
      <c r="H97" s="149"/>
      <c r="I97" s="135" t="s">
        <v>19</v>
      </c>
      <c r="J97" s="52">
        <f t="shared" ref="J97:O97" si="30">J96*0.98</f>
        <v>8.6432311827956969</v>
      </c>
      <c r="K97" s="178">
        <f t="shared" si="30"/>
        <v>8.6432311827956969</v>
      </c>
      <c r="L97" s="178">
        <f t="shared" si="30"/>
        <v>8.6432311827956969</v>
      </c>
      <c r="M97" s="178">
        <f t="shared" si="30"/>
        <v>8.6432311827956969</v>
      </c>
      <c r="N97" s="178">
        <f t="shared" si="30"/>
        <v>8.6432311827956969</v>
      </c>
      <c r="O97" s="178">
        <f t="shared" si="30"/>
        <v>8.6432311827956969</v>
      </c>
      <c r="P97" s="80" t="s">
        <v>86</v>
      </c>
    </row>
    <row r="98" spans="1:16" s="107" customFormat="1" ht="19.5" customHeight="1" x14ac:dyDescent="0.2">
      <c r="A98" s="367">
        <v>2</v>
      </c>
      <c r="B98" s="297" t="s">
        <v>189</v>
      </c>
      <c r="C98" s="158" t="s">
        <v>78</v>
      </c>
      <c r="D98" s="153" t="s">
        <v>79</v>
      </c>
      <c r="E98" s="153" t="s">
        <v>100</v>
      </c>
      <c r="F98" s="153" t="s">
        <v>81</v>
      </c>
      <c r="G98" s="313" t="s">
        <v>193</v>
      </c>
      <c r="H98" s="153" t="s">
        <v>82</v>
      </c>
      <c r="I98" s="140" t="s">
        <v>18</v>
      </c>
      <c r="J98" s="88">
        <f>(11.1*9/100)+11.1</f>
        <v>12.099</v>
      </c>
      <c r="K98" s="180">
        <f t="shared" ref="K98:O98" si="31">(11.1*9/100)+11.1</f>
        <v>12.099</v>
      </c>
      <c r="L98" s="180">
        <f t="shared" si="31"/>
        <v>12.099</v>
      </c>
      <c r="M98" s="180">
        <f t="shared" si="31"/>
        <v>12.099</v>
      </c>
      <c r="N98" s="180">
        <f t="shared" si="31"/>
        <v>12.099</v>
      </c>
      <c r="O98" s="180">
        <f t="shared" si="31"/>
        <v>12.099</v>
      </c>
      <c r="P98" s="109" t="s">
        <v>87</v>
      </c>
    </row>
    <row r="99" spans="1:16" s="107" customFormat="1" ht="17.25" customHeight="1" x14ac:dyDescent="0.2">
      <c r="A99" s="368"/>
      <c r="B99" s="298"/>
      <c r="C99" s="159"/>
      <c r="D99" s="154"/>
      <c r="E99" s="154"/>
      <c r="F99" s="154"/>
      <c r="G99" s="314"/>
      <c r="H99" s="154"/>
      <c r="I99" s="141" t="s">
        <v>19</v>
      </c>
      <c r="J99" s="88">
        <f>+J98-0.19</f>
        <v>11.909000000000001</v>
      </c>
      <c r="K99" s="180">
        <f t="shared" ref="K99:O99" si="32">+K98-0.19</f>
        <v>11.909000000000001</v>
      </c>
      <c r="L99" s="180">
        <f t="shared" si="32"/>
        <v>11.909000000000001</v>
      </c>
      <c r="M99" s="180">
        <f t="shared" si="32"/>
        <v>11.909000000000001</v>
      </c>
      <c r="N99" s="180">
        <f t="shared" si="32"/>
        <v>11.909000000000001</v>
      </c>
      <c r="O99" s="180">
        <f t="shared" si="32"/>
        <v>11.909000000000001</v>
      </c>
      <c r="P99" s="109" t="s">
        <v>87</v>
      </c>
    </row>
    <row r="100" spans="1:16" s="106" customFormat="1" ht="16.5" customHeight="1" x14ac:dyDescent="0.2">
      <c r="A100" s="359">
        <v>2</v>
      </c>
      <c r="B100" s="310" t="s">
        <v>190</v>
      </c>
      <c r="C100" s="160" t="s">
        <v>78</v>
      </c>
      <c r="D100" s="155" t="s">
        <v>79</v>
      </c>
      <c r="E100" s="155" t="s">
        <v>100</v>
      </c>
      <c r="F100" s="155" t="s">
        <v>81</v>
      </c>
      <c r="G100" s="285" t="s">
        <v>193</v>
      </c>
      <c r="H100" s="155" t="s">
        <v>82</v>
      </c>
      <c r="I100" s="142" t="s">
        <v>18</v>
      </c>
      <c r="J100" s="111">
        <v>15.49</v>
      </c>
      <c r="K100" s="181">
        <v>15.49</v>
      </c>
      <c r="L100" s="181">
        <v>15.49</v>
      </c>
      <c r="M100" s="181">
        <v>15.49</v>
      </c>
      <c r="N100" s="181">
        <v>15.49</v>
      </c>
      <c r="O100" s="181">
        <v>15.49</v>
      </c>
      <c r="P100" s="98" t="s">
        <v>87</v>
      </c>
    </row>
    <row r="101" spans="1:16" s="106" customFormat="1" ht="17.25" customHeight="1" x14ac:dyDescent="0.2">
      <c r="A101" s="360"/>
      <c r="B101" s="311"/>
      <c r="C101" s="161"/>
      <c r="D101" s="156"/>
      <c r="E101" s="156"/>
      <c r="F101" s="156"/>
      <c r="G101" s="286"/>
      <c r="H101" s="156"/>
      <c r="I101" s="143" t="s">
        <v>19</v>
      </c>
      <c r="J101" s="111">
        <v>15.22</v>
      </c>
      <c r="K101" s="181">
        <v>15.22</v>
      </c>
      <c r="L101" s="181">
        <v>15.22</v>
      </c>
      <c r="M101" s="181">
        <v>15.22</v>
      </c>
      <c r="N101" s="181">
        <v>15.22</v>
      </c>
      <c r="O101" s="181">
        <v>15.22</v>
      </c>
      <c r="P101" s="98" t="s">
        <v>87</v>
      </c>
    </row>
    <row r="102" spans="1:16" s="2" customFormat="1" ht="27" customHeight="1" x14ac:dyDescent="0.2">
      <c r="A102" s="295">
        <v>3</v>
      </c>
      <c r="B102" s="297" t="s">
        <v>76</v>
      </c>
      <c r="C102" s="193" t="s">
        <v>88</v>
      </c>
      <c r="D102" s="151" t="s">
        <v>89</v>
      </c>
      <c r="E102" s="195">
        <v>0.42</v>
      </c>
      <c r="F102" s="195" t="s">
        <v>101</v>
      </c>
      <c r="G102" s="344" t="s">
        <v>102</v>
      </c>
      <c r="H102" s="162" t="s">
        <v>93</v>
      </c>
      <c r="I102" s="196" t="s">
        <v>18</v>
      </c>
      <c r="J102" s="88">
        <v>19.2</v>
      </c>
      <c r="K102" s="180">
        <v>19.2</v>
      </c>
      <c r="L102" s="180">
        <v>19.2</v>
      </c>
      <c r="M102" s="180">
        <v>19.2</v>
      </c>
      <c r="N102" s="180">
        <v>19.2</v>
      </c>
      <c r="O102" s="180">
        <v>19.2</v>
      </c>
      <c r="P102" s="194" t="s">
        <v>92</v>
      </c>
    </row>
    <row r="103" spans="1:16" s="2" customFormat="1" ht="27" customHeight="1" x14ac:dyDescent="0.2">
      <c r="A103" s="296"/>
      <c r="B103" s="298"/>
      <c r="C103" s="193" t="s">
        <v>88</v>
      </c>
      <c r="D103" s="151" t="s">
        <v>89</v>
      </c>
      <c r="E103" s="195">
        <v>0.42</v>
      </c>
      <c r="F103" s="195" t="s">
        <v>101</v>
      </c>
      <c r="G103" s="344"/>
      <c r="H103" s="162" t="s">
        <v>93</v>
      </c>
      <c r="I103" s="139" t="s">
        <v>19</v>
      </c>
      <c r="J103" s="88">
        <v>19.2</v>
      </c>
      <c r="K103" s="180">
        <v>19.2</v>
      </c>
      <c r="L103" s="180">
        <v>19.2</v>
      </c>
      <c r="M103" s="180">
        <v>19.2</v>
      </c>
      <c r="N103" s="180">
        <v>19.2</v>
      </c>
      <c r="O103" s="180">
        <v>19.2</v>
      </c>
      <c r="P103" s="194" t="s">
        <v>92</v>
      </c>
    </row>
    <row r="104" spans="1:16" s="30" customFormat="1" ht="23.25" customHeight="1" x14ac:dyDescent="0.2">
      <c r="A104" s="21">
        <v>10</v>
      </c>
      <c r="B104" s="22" t="s">
        <v>62</v>
      </c>
      <c r="C104" s="157"/>
      <c r="D104" s="148"/>
      <c r="E104" s="148"/>
      <c r="F104" s="148"/>
      <c r="G104" s="148"/>
      <c r="H104" s="148"/>
      <c r="I104" s="23"/>
      <c r="J104" s="119"/>
      <c r="K104" s="179"/>
      <c r="L104" s="179"/>
      <c r="M104" s="179"/>
      <c r="N104" s="179"/>
      <c r="O104" s="179"/>
      <c r="P104" s="75"/>
    </row>
    <row r="105" spans="1:16" ht="27" customHeight="1" x14ac:dyDescent="0.2">
      <c r="A105" s="299">
        <v>1</v>
      </c>
      <c r="B105" s="301" t="s">
        <v>130</v>
      </c>
      <c r="C105" s="361" t="s">
        <v>83</v>
      </c>
      <c r="D105" s="361" t="s">
        <v>77</v>
      </c>
      <c r="E105" s="149"/>
      <c r="F105" s="149" t="s">
        <v>164</v>
      </c>
      <c r="G105" s="348" t="s">
        <v>144</v>
      </c>
      <c r="H105" s="149">
        <v>50</v>
      </c>
      <c r="I105" s="11" t="s">
        <v>18</v>
      </c>
      <c r="J105" s="52">
        <f>'[1]Costing Sept ''21'!$O$19</f>
        <v>10.229230769230769</v>
      </c>
      <c r="K105" s="178">
        <f>'[1]Costing Sept ''21'!$O$19</f>
        <v>10.229230769230769</v>
      </c>
      <c r="L105" s="178">
        <f>'[1]Costing Sept ''21'!$O$19</f>
        <v>10.229230769230769</v>
      </c>
      <c r="M105" s="178">
        <f>'[1]Costing Sept ''21'!$O$19</f>
        <v>10.229230769230769</v>
      </c>
      <c r="N105" s="178">
        <f>'[1]Costing Sept ''21'!$O$19</f>
        <v>10.229230769230769</v>
      </c>
      <c r="O105" s="178">
        <f>'[1]Costing Sept ''21'!$O$19</f>
        <v>10.229230769230769</v>
      </c>
      <c r="P105" s="76" t="s">
        <v>85</v>
      </c>
    </row>
    <row r="106" spans="1:16" ht="46.5" customHeight="1" x14ac:dyDescent="0.2">
      <c r="A106" s="300"/>
      <c r="B106" s="302"/>
      <c r="C106" s="362"/>
      <c r="D106" s="362"/>
      <c r="E106" s="149"/>
      <c r="F106" s="149"/>
      <c r="G106" s="349"/>
      <c r="H106" s="149"/>
      <c r="I106" s="135" t="s">
        <v>19</v>
      </c>
      <c r="J106" s="52">
        <f t="shared" ref="J106:O106" si="33">J105*0.98</f>
        <v>10.024646153846154</v>
      </c>
      <c r="K106" s="178">
        <f t="shared" si="33"/>
        <v>10.024646153846154</v>
      </c>
      <c r="L106" s="178">
        <f t="shared" si="33"/>
        <v>10.024646153846154</v>
      </c>
      <c r="M106" s="178">
        <f t="shared" si="33"/>
        <v>10.024646153846154</v>
      </c>
      <c r="N106" s="178">
        <f t="shared" si="33"/>
        <v>10.024646153846154</v>
      </c>
      <c r="O106" s="178">
        <f t="shared" si="33"/>
        <v>10.024646153846154</v>
      </c>
      <c r="P106" s="80" t="s">
        <v>86</v>
      </c>
    </row>
    <row r="107" spans="1:16" ht="27" customHeight="1" x14ac:dyDescent="0.2">
      <c r="A107" s="299">
        <v>1</v>
      </c>
      <c r="B107" s="301" t="s">
        <v>132</v>
      </c>
      <c r="C107" s="361" t="s">
        <v>83</v>
      </c>
      <c r="D107" s="361" t="s">
        <v>77</v>
      </c>
      <c r="E107" s="149"/>
      <c r="F107" s="149" t="s">
        <v>164</v>
      </c>
      <c r="G107" s="348" t="s">
        <v>145</v>
      </c>
      <c r="H107" s="149">
        <v>50</v>
      </c>
      <c r="I107" s="11" t="s">
        <v>18</v>
      </c>
      <c r="J107" s="52">
        <f>'[1]Costing Sept ''21'!$O$20</f>
        <v>15.343846153846155</v>
      </c>
      <c r="K107" s="178">
        <f>'[1]Costing Sept ''21'!$O$20</f>
        <v>15.343846153846155</v>
      </c>
      <c r="L107" s="178">
        <f>'[1]Costing Sept ''21'!$O$20</f>
        <v>15.343846153846155</v>
      </c>
      <c r="M107" s="178">
        <f>'[1]Costing Sept ''21'!$O$20</f>
        <v>15.343846153846155</v>
      </c>
      <c r="N107" s="178">
        <f>'[1]Costing Sept ''21'!$O$20</f>
        <v>15.343846153846155</v>
      </c>
      <c r="O107" s="178">
        <f>'[1]Costing Sept ''21'!$O$20</f>
        <v>15.343846153846155</v>
      </c>
      <c r="P107" s="76" t="s">
        <v>85</v>
      </c>
    </row>
    <row r="108" spans="1:16" ht="64.5" customHeight="1" x14ac:dyDescent="0.2">
      <c r="A108" s="300"/>
      <c r="B108" s="302"/>
      <c r="C108" s="362"/>
      <c r="D108" s="362"/>
      <c r="E108" s="149"/>
      <c r="F108" s="149"/>
      <c r="G108" s="349"/>
      <c r="H108" s="149"/>
      <c r="I108" s="135" t="s">
        <v>19</v>
      </c>
      <c r="J108" s="52">
        <f t="shared" ref="J108:O108" si="34">J107*0.98</f>
        <v>15.03696923076923</v>
      </c>
      <c r="K108" s="178">
        <f t="shared" si="34"/>
        <v>15.03696923076923</v>
      </c>
      <c r="L108" s="178">
        <f t="shared" si="34"/>
        <v>15.03696923076923</v>
      </c>
      <c r="M108" s="178">
        <f t="shared" si="34"/>
        <v>15.03696923076923</v>
      </c>
      <c r="N108" s="178">
        <f t="shared" si="34"/>
        <v>15.03696923076923</v>
      </c>
      <c r="O108" s="178">
        <f t="shared" si="34"/>
        <v>15.03696923076923</v>
      </c>
      <c r="P108" s="80" t="s">
        <v>86</v>
      </c>
    </row>
    <row r="109" spans="1:16" s="107" customFormat="1" ht="23.25" customHeight="1" x14ac:dyDescent="0.2">
      <c r="A109" s="367">
        <v>2</v>
      </c>
      <c r="B109" s="297" t="s">
        <v>189</v>
      </c>
      <c r="C109" s="158" t="s">
        <v>94</v>
      </c>
      <c r="D109" s="153" t="s">
        <v>95</v>
      </c>
      <c r="E109" s="153" t="s">
        <v>100</v>
      </c>
      <c r="F109" s="153" t="s">
        <v>81</v>
      </c>
      <c r="G109" s="313" t="s">
        <v>193</v>
      </c>
      <c r="H109" s="153" t="s">
        <v>82</v>
      </c>
      <c r="I109" s="140" t="s">
        <v>18</v>
      </c>
      <c r="J109" s="88">
        <f>(15.1*9/100)+15.1</f>
        <v>16.459</v>
      </c>
      <c r="K109" s="180">
        <f t="shared" ref="K109:O109" si="35">(15.1*9/100)+15.1</f>
        <v>16.459</v>
      </c>
      <c r="L109" s="180">
        <f t="shared" si="35"/>
        <v>16.459</v>
      </c>
      <c r="M109" s="180">
        <f t="shared" si="35"/>
        <v>16.459</v>
      </c>
      <c r="N109" s="180">
        <f t="shared" si="35"/>
        <v>16.459</v>
      </c>
      <c r="O109" s="180">
        <f t="shared" si="35"/>
        <v>16.459</v>
      </c>
      <c r="P109" s="109" t="s">
        <v>87</v>
      </c>
    </row>
    <row r="110" spans="1:16" s="107" customFormat="1" ht="14.25" customHeight="1" x14ac:dyDescent="0.2">
      <c r="A110" s="368"/>
      <c r="B110" s="298"/>
      <c r="C110" s="159"/>
      <c r="D110" s="154"/>
      <c r="E110" s="154"/>
      <c r="F110" s="154"/>
      <c r="G110" s="314"/>
      <c r="H110" s="154"/>
      <c r="I110" s="141" t="s">
        <v>19</v>
      </c>
      <c r="J110" s="88">
        <f>+J109-0.2</f>
        <v>16.259</v>
      </c>
      <c r="K110" s="180">
        <f t="shared" ref="K110:O110" si="36">+K109-0.2</f>
        <v>16.259</v>
      </c>
      <c r="L110" s="180">
        <f t="shared" si="36"/>
        <v>16.259</v>
      </c>
      <c r="M110" s="180">
        <f t="shared" si="36"/>
        <v>16.259</v>
      </c>
      <c r="N110" s="180">
        <f t="shared" si="36"/>
        <v>16.259</v>
      </c>
      <c r="O110" s="180">
        <f t="shared" si="36"/>
        <v>16.259</v>
      </c>
      <c r="P110" s="109" t="s">
        <v>87</v>
      </c>
    </row>
    <row r="111" spans="1:16" s="106" customFormat="1" ht="23.25" customHeight="1" x14ac:dyDescent="0.2">
      <c r="A111" s="359">
        <v>2</v>
      </c>
      <c r="B111" s="310" t="s">
        <v>190</v>
      </c>
      <c r="C111" s="160" t="s">
        <v>94</v>
      </c>
      <c r="D111" s="155" t="s">
        <v>95</v>
      </c>
      <c r="E111" s="155" t="s">
        <v>100</v>
      </c>
      <c r="F111" s="155" t="s">
        <v>81</v>
      </c>
      <c r="G111" s="285" t="s">
        <v>193</v>
      </c>
      <c r="H111" s="155" t="s">
        <v>82</v>
      </c>
      <c r="I111" s="142" t="s">
        <v>18</v>
      </c>
      <c r="J111" s="111">
        <v>21.07</v>
      </c>
      <c r="K111" s="181">
        <v>21.07</v>
      </c>
      <c r="L111" s="181">
        <v>21.07</v>
      </c>
      <c r="M111" s="181">
        <v>21.07</v>
      </c>
      <c r="N111" s="181">
        <v>21.07</v>
      </c>
      <c r="O111" s="181">
        <v>21.07</v>
      </c>
      <c r="P111" s="98" t="s">
        <v>87</v>
      </c>
    </row>
    <row r="112" spans="1:16" s="106" customFormat="1" ht="12" customHeight="1" x14ac:dyDescent="0.2">
      <c r="A112" s="360"/>
      <c r="B112" s="311"/>
      <c r="C112" s="161"/>
      <c r="D112" s="156"/>
      <c r="E112" s="156"/>
      <c r="F112" s="156"/>
      <c r="G112" s="286"/>
      <c r="H112" s="156"/>
      <c r="I112" s="143" t="s">
        <v>19</v>
      </c>
      <c r="J112" s="111">
        <v>20.79</v>
      </c>
      <c r="K112" s="181">
        <v>20.79</v>
      </c>
      <c r="L112" s="181">
        <v>20.79</v>
      </c>
      <c r="M112" s="181">
        <v>20.79</v>
      </c>
      <c r="N112" s="181">
        <v>20.79</v>
      </c>
      <c r="O112" s="181">
        <v>20.79</v>
      </c>
      <c r="P112" s="98" t="s">
        <v>87</v>
      </c>
    </row>
    <row r="113" spans="1:16" s="2" customFormat="1" ht="23.25" customHeight="1" x14ac:dyDescent="0.2">
      <c r="A113" s="295">
        <v>3</v>
      </c>
      <c r="B113" s="297" t="s">
        <v>76</v>
      </c>
      <c r="C113" s="193" t="s">
        <v>88</v>
      </c>
      <c r="D113" s="151" t="s">
        <v>89</v>
      </c>
      <c r="E113" s="195">
        <v>0.42</v>
      </c>
      <c r="F113" s="195" t="s">
        <v>101</v>
      </c>
      <c r="G113" s="344" t="s">
        <v>102</v>
      </c>
      <c r="H113" s="162" t="s">
        <v>93</v>
      </c>
      <c r="I113" s="196" t="s">
        <v>18</v>
      </c>
      <c r="J113" s="111">
        <v>22.3</v>
      </c>
      <c r="K113" s="181">
        <v>22.3</v>
      </c>
      <c r="L113" s="181">
        <v>22.3</v>
      </c>
      <c r="M113" s="181">
        <v>22.3</v>
      </c>
      <c r="N113" s="181">
        <v>22.3</v>
      </c>
      <c r="O113" s="181">
        <v>22.3</v>
      </c>
      <c r="P113" s="194" t="s">
        <v>92</v>
      </c>
    </row>
    <row r="114" spans="1:16" s="2" customFormat="1" ht="23.25" customHeight="1" x14ac:dyDescent="0.2">
      <c r="A114" s="296"/>
      <c r="B114" s="298"/>
      <c r="C114" s="193" t="s">
        <v>88</v>
      </c>
      <c r="D114" s="151" t="s">
        <v>89</v>
      </c>
      <c r="E114" s="195">
        <v>0.42</v>
      </c>
      <c r="F114" s="195" t="s">
        <v>101</v>
      </c>
      <c r="G114" s="344"/>
      <c r="H114" s="162" t="s">
        <v>93</v>
      </c>
      <c r="I114" s="139" t="s">
        <v>19</v>
      </c>
      <c r="J114" s="111">
        <v>22.3</v>
      </c>
      <c r="K114" s="181">
        <v>22.3</v>
      </c>
      <c r="L114" s="181">
        <v>22.3</v>
      </c>
      <c r="M114" s="181">
        <v>22.3</v>
      </c>
      <c r="N114" s="181">
        <v>22.3</v>
      </c>
      <c r="O114" s="181">
        <v>22.3</v>
      </c>
      <c r="P114" s="194" t="s">
        <v>92</v>
      </c>
    </row>
    <row r="115" spans="1:16" s="30" customFormat="1" ht="16.5" customHeight="1" x14ac:dyDescent="0.2">
      <c r="A115" s="21">
        <v>11</v>
      </c>
      <c r="B115" s="22" t="s">
        <v>63</v>
      </c>
      <c r="C115" s="157"/>
      <c r="D115" s="148"/>
      <c r="E115" s="148"/>
      <c r="F115" s="148"/>
      <c r="G115" s="148"/>
      <c r="H115" s="148"/>
      <c r="I115" s="23"/>
      <c r="J115" s="119"/>
      <c r="K115" s="179"/>
      <c r="L115" s="179"/>
      <c r="M115" s="179"/>
      <c r="N115" s="179"/>
      <c r="O115" s="179"/>
      <c r="P115" s="75"/>
    </row>
    <row r="116" spans="1:16" ht="27" customHeight="1" x14ac:dyDescent="0.2">
      <c r="A116" s="299">
        <v>1</v>
      </c>
      <c r="B116" s="301" t="s">
        <v>178</v>
      </c>
      <c r="C116" s="361" t="s">
        <v>83</v>
      </c>
      <c r="D116" s="361" t="s">
        <v>77</v>
      </c>
      <c r="E116" s="285"/>
      <c r="F116" s="285" t="s">
        <v>164</v>
      </c>
      <c r="G116" s="348" t="s">
        <v>146</v>
      </c>
      <c r="H116" s="285">
        <v>50</v>
      </c>
      <c r="I116" s="11" t="s">
        <v>18</v>
      </c>
      <c r="J116" s="52">
        <f>'[1]Costing Sept ''21'!$O$21</f>
        <v>15.343846153846155</v>
      </c>
      <c r="K116" s="178">
        <f>'[1]Costing Sept ''21'!$O$21</f>
        <v>15.343846153846155</v>
      </c>
      <c r="L116" s="178">
        <f>'[1]Costing Sept ''21'!$O$21</f>
        <v>15.343846153846155</v>
      </c>
      <c r="M116" s="178">
        <f>'[1]Costing Sept ''21'!$O$21</f>
        <v>15.343846153846155</v>
      </c>
      <c r="N116" s="178">
        <f>'[1]Costing Sept ''21'!$O$21</f>
        <v>15.343846153846155</v>
      </c>
      <c r="O116" s="178">
        <f>'[1]Costing Sept ''21'!$O$21</f>
        <v>15.343846153846155</v>
      </c>
      <c r="P116" s="76" t="s">
        <v>85</v>
      </c>
    </row>
    <row r="117" spans="1:16" ht="49.5" customHeight="1" x14ac:dyDescent="0.2">
      <c r="A117" s="300"/>
      <c r="B117" s="302"/>
      <c r="C117" s="362"/>
      <c r="D117" s="362"/>
      <c r="E117" s="286"/>
      <c r="F117" s="286"/>
      <c r="G117" s="349"/>
      <c r="H117" s="286"/>
      <c r="I117" s="135" t="s">
        <v>19</v>
      </c>
      <c r="J117" s="52">
        <f t="shared" ref="J117:O117" si="37">J116*0.98</f>
        <v>15.03696923076923</v>
      </c>
      <c r="K117" s="178">
        <f t="shared" si="37"/>
        <v>15.03696923076923</v>
      </c>
      <c r="L117" s="178">
        <f t="shared" si="37"/>
        <v>15.03696923076923</v>
      </c>
      <c r="M117" s="178">
        <f t="shared" si="37"/>
        <v>15.03696923076923</v>
      </c>
      <c r="N117" s="178">
        <f t="shared" si="37"/>
        <v>15.03696923076923</v>
      </c>
      <c r="O117" s="178">
        <f t="shared" si="37"/>
        <v>15.03696923076923</v>
      </c>
      <c r="P117" s="80" t="s">
        <v>86</v>
      </c>
    </row>
    <row r="118" spans="1:16" s="107" customFormat="1" ht="16.5" customHeight="1" x14ac:dyDescent="0.2">
      <c r="A118" s="367">
        <v>2</v>
      </c>
      <c r="B118" s="297" t="s">
        <v>189</v>
      </c>
      <c r="C118" s="158" t="s">
        <v>94</v>
      </c>
      <c r="D118" s="153" t="s">
        <v>95</v>
      </c>
      <c r="E118" s="153" t="s">
        <v>100</v>
      </c>
      <c r="F118" s="153" t="s">
        <v>81</v>
      </c>
      <c r="G118" s="313" t="s">
        <v>193</v>
      </c>
      <c r="H118" s="153" t="s">
        <v>82</v>
      </c>
      <c r="I118" s="140" t="s">
        <v>18</v>
      </c>
      <c r="J118" s="88">
        <f>(15.1*9/100)+15.1</f>
        <v>16.459</v>
      </c>
      <c r="K118" s="180">
        <f t="shared" ref="K118:O118" si="38">(15.1*9/100)+15.1</f>
        <v>16.459</v>
      </c>
      <c r="L118" s="180">
        <f t="shared" si="38"/>
        <v>16.459</v>
      </c>
      <c r="M118" s="180">
        <f t="shared" si="38"/>
        <v>16.459</v>
      </c>
      <c r="N118" s="180">
        <f t="shared" si="38"/>
        <v>16.459</v>
      </c>
      <c r="O118" s="180">
        <f t="shared" si="38"/>
        <v>16.459</v>
      </c>
      <c r="P118" s="109" t="s">
        <v>87</v>
      </c>
    </row>
    <row r="119" spans="1:16" s="107" customFormat="1" ht="16.5" customHeight="1" x14ac:dyDescent="0.2">
      <c r="A119" s="368"/>
      <c r="B119" s="298"/>
      <c r="C119" s="159"/>
      <c r="D119" s="154"/>
      <c r="E119" s="154"/>
      <c r="F119" s="154"/>
      <c r="G119" s="314"/>
      <c r="H119" s="154"/>
      <c r="I119" s="141" t="s">
        <v>19</v>
      </c>
      <c r="J119" s="88">
        <f>+J118-0.2</f>
        <v>16.259</v>
      </c>
      <c r="K119" s="180">
        <f t="shared" ref="K119:O119" si="39">+K118-0.2</f>
        <v>16.259</v>
      </c>
      <c r="L119" s="180">
        <f t="shared" si="39"/>
        <v>16.259</v>
      </c>
      <c r="M119" s="180">
        <f t="shared" si="39"/>
        <v>16.259</v>
      </c>
      <c r="N119" s="180">
        <f t="shared" si="39"/>
        <v>16.259</v>
      </c>
      <c r="O119" s="180">
        <f t="shared" si="39"/>
        <v>16.259</v>
      </c>
      <c r="P119" s="109" t="s">
        <v>87</v>
      </c>
    </row>
    <row r="120" spans="1:16" s="106" customFormat="1" ht="16.5" customHeight="1" x14ac:dyDescent="0.2">
      <c r="A120" s="359">
        <v>2</v>
      </c>
      <c r="B120" s="310" t="s">
        <v>190</v>
      </c>
      <c r="C120" s="160" t="s">
        <v>94</v>
      </c>
      <c r="D120" s="155" t="s">
        <v>95</v>
      </c>
      <c r="E120" s="155" t="s">
        <v>100</v>
      </c>
      <c r="F120" s="155" t="s">
        <v>81</v>
      </c>
      <c r="G120" s="285" t="s">
        <v>193</v>
      </c>
      <c r="H120" s="155" t="s">
        <v>82</v>
      </c>
      <c r="I120" s="142" t="s">
        <v>18</v>
      </c>
      <c r="J120" s="111">
        <v>21.07</v>
      </c>
      <c r="K120" s="181">
        <v>21.07</v>
      </c>
      <c r="L120" s="181">
        <v>21.07</v>
      </c>
      <c r="M120" s="181">
        <v>21.07</v>
      </c>
      <c r="N120" s="181">
        <v>21.07</v>
      </c>
      <c r="O120" s="181">
        <v>21.07</v>
      </c>
      <c r="P120" s="98" t="s">
        <v>87</v>
      </c>
    </row>
    <row r="121" spans="1:16" s="106" customFormat="1" ht="16.5" customHeight="1" x14ac:dyDescent="0.2">
      <c r="A121" s="360"/>
      <c r="B121" s="311"/>
      <c r="C121" s="161"/>
      <c r="D121" s="156"/>
      <c r="E121" s="156"/>
      <c r="F121" s="156"/>
      <c r="G121" s="286"/>
      <c r="H121" s="156"/>
      <c r="I121" s="143" t="s">
        <v>19</v>
      </c>
      <c r="J121" s="111">
        <v>20.79</v>
      </c>
      <c r="K121" s="181">
        <v>20.79</v>
      </c>
      <c r="L121" s="181">
        <v>20.79</v>
      </c>
      <c r="M121" s="181">
        <v>20.79</v>
      </c>
      <c r="N121" s="181">
        <v>20.79</v>
      </c>
      <c r="O121" s="181">
        <v>20.79</v>
      </c>
      <c r="P121" s="98" t="s">
        <v>87</v>
      </c>
    </row>
    <row r="122" spans="1:16" s="2" customFormat="1" ht="16.5" customHeight="1" x14ac:dyDescent="0.2">
      <c r="A122" s="295">
        <v>3</v>
      </c>
      <c r="B122" s="297" t="s">
        <v>76</v>
      </c>
      <c r="C122" s="193" t="s">
        <v>88</v>
      </c>
      <c r="D122" s="151" t="s">
        <v>89</v>
      </c>
      <c r="E122" s="195">
        <v>0.42</v>
      </c>
      <c r="F122" s="195" t="s">
        <v>101</v>
      </c>
      <c r="G122" s="344" t="s">
        <v>102</v>
      </c>
      <c r="H122" s="162" t="s">
        <v>93</v>
      </c>
      <c r="I122" s="196" t="s">
        <v>18</v>
      </c>
      <c r="J122" s="111">
        <v>33.450000000000003</v>
      </c>
      <c r="K122" s="181">
        <v>33.450000000000003</v>
      </c>
      <c r="L122" s="181">
        <v>33.450000000000003</v>
      </c>
      <c r="M122" s="181">
        <v>33.450000000000003</v>
      </c>
      <c r="N122" s="181">
        <v>33.450000000000003</v>
      </c>
      <c r="O122" s="181">
        <v>33.450000000000003</v>
      </c>
      <c r="P122" s="194" t="s">
        <v>92</v>
      </c>
    </row>
    <row r="123" spans="1:16" s="2" customFormat="1" ht="16.5" customHeight="1" x14ac:dyDescent="0.2">
      <c r="A123" s="296"/>
      <c r="B123" s="298"/>
      <c r="C123" s="193" t="s">
        <v>88</v>
      </c>
      <c r="D123" s="151" t="s">
        <v>89</v>
      </c>
      <c r="E123" s="195">
        <v>0.42</v>
      </c>
      <c r="F123" s="195" t="s">
        <v>101</v>
      </c>
      <c r="G123" s="344"/>
      <c r="H123" s="162" t="s">
        <v>93</v>
      </c>
      <c r="I123" s="139" t="s">
        <v>19</v>
      </c>
      <c r="J123" s="111">
        <v>33.450000000000003</v>
      </c>
      <c r="K123" s="181">
        <v>33.450000000000003</v>
      </c>
      <c r="L123" s="181">
        <v>33.450000000000003</v>
      </c>
      <c r="M123" s="181">
        <v>33.450000000000003</v>
      </c>
      <c r="N123" s="181">
        <v>33.450000000000003</v>
      </c>
      <c r="O123" s="181">
        <v>33.450000000000003</v>
      </c>
      <c r="P123" s="194" t="s">
        <v>92</v>
      </c>
    </row>
    <row r="124" spans="1:16" s="30" customFormat="1" ht="27.75" customHeight="1" x14ac:dyDescent="0.2">
      <c r="A124" s="21">
        <v>12</v>
      </c>
      <c r="B124" s="22" t="s">
        <v>64</v>
      </c>
      <c r="C124" s="157"/>
      <c r="D124" s="148"/>
      <c r="E124" s="148"/>
      <c r="F124" s="148"/>
      <c r="G124" s="148"/>
      <c r="H124" s="148"/>
      <c r="I124" s="23"/>
      <c r="J124" s="119"/>
      <c r="K124" s="179"/>
      <c r="L124" s="179"/>
      <c r="M124" s="179"/>
      <c r="N124" s="179"/>
      <c r="O124" s="179"/>
      <c r="P124" s="75"/>
    </row>
    <row r="125" spans="1:16" ht="27" customHeight="1" x14ac:dyDescent="0.2">
      <c r="A125" s="299">
        <v>1</v>
      </c>
      <c r="B125" s="301" t="s">
        <v>178</v>
      </c>
      <c r="C125" s="361" t="s">
        <v>83</v>
      </c>
      <c r="D125" s="361" t="s">
        <v>77</v>
      </c>
      <c r="E125" s="285"/>
      <c r="F125" s="285" t="s">
        <v>164</v>
      </c>
      <c r="G125" s="348" t="s">
        <v>147</v>
      </c>
      <c r="H125" s="285">
        <v>50</v>
      </c>
      <c r="I125" s="11" t="s">
        <v>18</v>
      </c>
      <c r="J125" s="52">
        <f>'[1]Costing Sept ''21'!$O$22</f>
        <v>15.343846153846155</v>
      </c>
      <c r="K125" s="178">
        <f>'[1]Costing Sept ''21'!$O$22</f>
        <v>15.343846153846155</v>
      </c>
      <c r="L125" s="178">
        <f>'[1]Costing Sept ''21'!$O$22</f>
        <v>15.343846153846155</v>
      </c>
      <c r="M125" s="178">
        <f>'[1]Costing Sept ''21'!$O$22</f>
        <v>15.343846153846155</v>
      </c>
      <c r="N125" s="178">
        <f>'[1]Costing Sept ''21'!$O$22</f>
        <v>15.343846153846155</v>
      </c>
      <c r="O125" s="178">
        <f>'[1]Costing Sept ''21'!$O$22</f>
        <v>15.343846153846155</v>
      </c>
      <c r="P125" s="76" t="s">
        <v>85</v>
      </c>
    </row>
    <row r="126" spans="1:16" ht="44.25" customHeight="1" x14ac:dyDescent="0.2">
      <c r="A126" s="300"/>
      <c r="B126" s="302"/>
      <c r="C126" s="362"/>
      <c r="D126" s="362"/>
      <c r="E126" s="286"/>
      <c r="F126" s="286"/>
      <c r="G126" s="349"/>
      <c r="H126" s="286"/>
      <c r="I126" s="135" t="s">
        <v>19</v>
      </c>
      <c r="J126" s="52">
        <f t="shared" ref="J126:O126" si="40">J125*0.98</f>
        <v>15.03696923076923</v>
      </c>
      <c r="K126" s="178">
        <f t="shared" si="40"/>
        <v>15.03696923076923</v>
      </c>
      <c r="L126" s="178">
        <f t="shared" si="40"/>
        <v>15.03696923076923</v>
      </c>
      <c r="M126" s="178">
        <f t="shared" si="40"/>
        <v>15.03696923076923</v>
      </c>
      <c r="N126" s="178">
        <f t="shared" si="40"/>
        <v>15.03696923076923</v>
      </c>
      <c r="O126" s="178">
        <f t="shared" si="40"/>
        <v>15.03696923076923</v>
      </c>
      <c r="P126" s="80" t="s">
        <v>86</v>
      </c>
    </row>
    <row r="127" spans="1:16" s="107" customFormat="1" ht="18.75" customHeight="1" x14ac:dyDescent="0.2">
      <c r="A127" s="367">
        <v>2</v>
      </c>
      <c r="B127" s="297" t="s">
        <v>189</v>
      </c>
      <c r="C127" s="158" t="s">
        <v>94</v>
      </c>
      <c r="D127" s="153" t="s">
        <v>95</v>
      </c>
      <c r="E127" s="153" t="s">
        <v>100</v>
      </c>
      <c r="F127" s="153" t="s">
        <v>81</v>
      </c>
      <c r="G127" s="313" t="s">
        <v>193</v>
      </c>
      <c r="H127" s="153" t="s">
        <v>82</v>
      </c>
      <c r="I127" s="140" t="s">
        <v>18</v>
      </c>
      <c r="J127" s="88">
        <f>(15.1*9/100)+15.1</f>
        <v>16.459</v>
      </c>
      <c r="K127" s="180">
        <f t="shared" ref="K127:O127" si="41">(15.1*9/100)+15.1</f>
        <v>16.459</v>
      </c>
      <c r="L127" s="180">
        <f t="shared" si="41"/>
        <v>16.459</v>
      </c>
      <c r="M127" s="180">
        <f t="shared" si="41"/>
        <v>16.459</v>
      </c>
      <c r="N127" s="180">
        <f t="shared" si="41"/>
        <v>16.459</v>
      </c>
      <c r="O127" s="180">
        <f t="shared" si="41"/>
        <v>16.459</v>
      </c>
      <c r="P127" s="109" t="s">
        <v>87</v>
      </c>
    </row>
    <row r="128" spans="1:16" s="107" customFormat="1" ht="15" customHeight="1" x14ac:dyDescent="0.2">
      <c r="A128" s="368"/>
      <c r="B128" s="298"/>
      <c r="C128" s="159"/>
      <c r="D128" s="154"/>
      <c r="E128" s="154"/>
      <c r="F128" s="154"/>
      <c r="G128" s="314"/>
      <c r="H128" s="154"/>
      <c r="I128" s="141" t="s">
        <v>19</v>
      </c>
      <c r="J128" s="88">
        <f>+J127-0.2</f>
        <v>16.259</v>
      </c>
      <c r="K128" s="180">
        <f t="shared" ref="K128:O128" si="42">+K127-0.2</f>
        <v>16.259</v>
      </c>
      <c r="L128" s="180">
        <f t="shared" si="42"/>
        <v>16.259</v>
      </c>
      <c r="M128" s="180">
        <f t="shared" si="42"/>
        <v>16.259</v>
      </c>
      <c r="N128" s="180">
        <f t="shared" si="42"/>
        <v>16.259</v>
      </c>
      <c r="O128" s="180">
        <f t="shared" si="42"/>
        <v>16.259</v>
      </c>
      <c r="P128" s="109" t="s">
        <v>87</v>
      </c>
    </row>
    <row r="129" spans="1:16" s="106" customFormat="1" ht="16.5" customHeight="1" x14ac:dyDescent="0.2">
      <c r="A129" s="359">
        <v>2</v>
      </c>
      <c r="B129" s="310" t="s">
        <v>190</v>
      </c>
      <c r="C129" s="160" t="s">
        <v>94</v>
      </c>
      <c r="D129" s="155" t="s">
        <v>95</v>
      </c>
      <c r="E129" s="155" t="s">
        <v>100</v>
      </c>
      <c r="F129" s="155" t="s">
        <v>81</v>
      </c>
      <c r="G129" s="285" t="s">
        <v>193</v>
      </c>
      <c r="H129" s="155" t="s">
        <v>82</v>
      </c>
      <c r="I129" s="142" t="s">
        <v>18</v>
      </c>
      <c r="J129" s="111">
        <v>21.07</v>
      </c>
      <c r="K129" s="181">
        <v>21.07</v>
      </c>
      <c r="L129" s="181">
        <v>21.07</v>
      </c>
      <c r="M129" s="181">
        <v>21.07</v>
      </c>
      <c r="N129" s="181">
        <v>21.07</v>
      </c>
      <c r="O129" s="181">
        <v>21.07</v>
      </c>
      <c r="P129" s="98" t="s">
        <v>87</v>
      </c>
    </row>
    <row r="130" spans="1:16" s="106" customFormat="1" ht="21.75" customHeight="1" x14ac:dyDescent="0.2">
      <c r="A130" s="360"/>
      <c r="B130" s="311"/>
      <c r="C130" s="161"/>
      <c r="D130" s="156"/>
      <c r="E130" s="156"/>
      <c r="F130" s="156"/>
      <c r="G130" s="286"/>
      <c r="H130" s="156"/>
      <c r="I130" s="143" t="s">
        <v>19</v>
      </c>
      <c r="J130" s="111">
        <v>20.79</v>
      </c>
      <c r="K130" s="181">
        <v>20.79</v>
      </c>
      <c r="L130" s="181">
        <v>20.79</v>
      </c>
      <c r="M130" s="181">
        <v>20.79</v>
      </c>
      <c r="N130" s="181">
        <v>20.79</v>
      </c>
      <c r="O130" s="181">
        <v>20.79</v>
      </c>
      <c r="P130" s="98" t="s">
        <v>87</v>
      </c>
    </row>
    <row r="131" spans="1:16" s="2" customFormat="1" ht="27.75" customHeight="1" x14ac:dyDescent="0.2">
      <c r="A131" s="295">
        <v>3</v>
      </c>
      <c r="B131" s="297" t="s">
        <v>76</v>
      </c>
      <c r="C131" s="193" t="s">
        <v>88</v>
      </c>
      <c r="D131" s="151" t="s">
        <v>89</v>
      </c>
      <c r="E131" s="195">
        <v>0.42</v>
      </c>
      <c r="F131" s="195" t="s">
        <v>101</v>
      </c>
      <c r="G131" s="344" t="s">
        <v>102</v>
      </c>
      <c r="H131" s="162" t="s">
        <v>93</v>
      </c>
      <c r="I131" s="196" t="s">
        <v>18</v>
      </c>
      <c r="J131" s="111">
        <v>33.450000000000003</v>
      </c>
      <c r="K131" s="181">
        <v>33.450000000000003</v>
      </c>
      <c r="L131" s="181">
        <v>33.450000000000003</v>
      </c>
      <c r="M131" s="181">
        <v>33.450000000000003</v>
      </c>
      <c r="N131" s="181">
        <v>33.450000000000003</v>
      </c>
      <c r="O131" s="181">
        <v>33.450000000000003</v>
      </c>
      <c r="P131" s="194" t="s">
        <v>92</v>
      </c>
    </row>
    <row r="132" spans="1:16" s="2" customFormat="1" ht="27.75" customHeight="1" x14ac:dyDescent="0.2">
      <c r="A132" s="296"/>
      <c r="B132" s="298"/>
      <c r="C132" s="193" t="s">
        <v>88</v>
      </c>
      <c r="D132" s="151" t="s">
        <v>89</v>
      </c>
      <c r="E132" s="195">
        <v>0.42</v>
      </c>
      <c r="F132" s="195" t="s">
        <v>101</v>
      </c>
      <c r="G132" s="344"/>
      <c r="H132" s="162" t="s">
        <v>93</v>
      </c>
      <c r="I132" s="139" t="s">
        <v>19</v>
      </c>
      <c r="J132" s="111">
        <v>33.450000000000003</v>
      </c>
      <c r="K132" s="181">
        <v>33.450000000000003</v>
      </c>
      <c r="L132" s="181">
        <v>33.450000000000003</v>
      </c>
      <c r="M132" s="181">
        <v>33.450000000000003</v>
      </c>
      <c r="N132" s="181">
        <v>33.450000000000003</v>
      </c>
      <c r="O132" s="181">
        <v>33.450000000000003</v>
      </c>
      <c r="P132" s="194" t="s">
        <v>92</v>
      </c>
    </row>
    <row r="133" spans="1:16" s="30" customFormat="1" ht="24" customHeight="1" x14ac:dyDescent="0.2">
      <c r="A133" s="21">
        <v>13</v>
      </c>
      <c r="B133" s="22" t="s">
        <v>65</v>
      </c>
      <c r="C133" s="157"/>
      <c r="D133" s="148"/>
      <c r="E133" s="148"/>
      <c r="F133" s="148"/>
      <c r="G133" s="148"/>
      <c r="H133" s="148"/>
      <c r="I133" s="23"/>
      <c r="J133" s="119"/>
      <c r="K133" s="179"/>
      <c r="L133" s="179"/>
      <c r="M133" s="179"/>
      <c r="N133" s="179"/>
      <c r="O133" s="179"/>
      <c r="P133" s="75"/>
    </row>
    <row r="134" spans="1:16" ht="27" customHeight="1" x14ac:dyDescent="0.2">
      <c r="A134" s="299">
        <v>1</v>
      </c>
      <c r="B134" s="301" t="s">
        <v>178</v>
      </c>
      <c r="C134" s="361" t="s">
        <v>83</v>
      </c>
      <c r="D134" s="361" t="s">
        <v>77</v>
      </c>
      <c r="E134" s="285"/>
      <c r="F134" s="285" t="s">
        <v>164</v>
      </c>
      <c r="G134" s="348" t="s">
        <v>148</v>
      </c>
      <c r="H134" s="285">
        <v>50</v>
      </c>
      <c r="I134" s="11" t="s">
        <v>18</v>
      </c>
      <c r="J134" s="52">
        <f>'[1]Costing Sept ''21'!$O$23</f>
        <v>15.343846153846155</v>
      </c>
      <c r="K134" s="178">
        <f>'[1]Costing Sept ''21'!$O$23</f>
        <v>15.343846153846155</v>
      </c>
      <c r="L134" s="178">
        <f>'[1]Costing Sept ''21'!$O$23</f>
        <v>15.343846153846155</v>
      </c>
      <c r="M134" s="178">
        <f>'[1]Costing Sept ''21'!$O$23</f>
        <v>15.343846153846155</v>
      </c>
      <c r="N134" s="178">
        <f>'[1]Costing Sept ''21'!$O$23</f>
        <v>15.343846153846155</v>
      </c>
      <c r="O134" s="178">
        <f>'[1]Costing Sept ''21'!$O$23</f>
        <v>15.343846153846155</v>
      </c>
      <c r="P134" s="76" t="s">
        <v>85</v>
      </c>
    </row>
    <row r="135" spans="1:16" ht="46.5" customHeight="1" x14ac:dyDescent="0.2">
      <c r="A135" s="300"/>
      <c r="B135" s="302"/>
      <c r="C135" s="362"/>
      <c r="D135" s="362"/>
      <c r="E135" s="286"/>
      <c r="F135" s="286"/>
      <c r="G135" s="349"/>
      <c r="H135" s="286"/>
      <c r="I135" s="135" t="s">
        <v>19</v>
      </c>
      <c r="J135" s="52">
        <f t="shared" ref="J135:O135" si="43">J134*0.98</f>
        <v>15.03696923076923</v>
      </c>
      <c r="K135" s="178">
        <f t="shared" si="43"/>
        <v>15.03696923076923</v>
      </c>
      <c r="L135" s="178">
        <f t="shared" si="43"/>
        <v>15.03696923076923</v>
      </c>
      <c r="M135" s="178">
        <f t="shared" si="43"/>
        <v>15.03696923076923</v>
      </c>
      <c r="N135" s="178">
        <f t="shared" si="43"/>
        <v>15.03696923076923</v>
      </c>
      <c r="O135" s="178">
        <f t="shared" si="43"/>
        <v>15.03696923076923</v>
      </c>
      <c r="P135" s="80" t="s">
        <v>86</v>
      </c>
    </row>
    <row r="136" spans="1:16" s="107" customFormat="1" ht="15.75" customHeight="1" x14ac:dyDescent="0.2">
      <c r="A136" s="367">
        <v>2</v>
      </c>
      <c r="B136" s="297" t="s">
        <v>189</v>
      </c>
      <c r="C136" s="158" t="s">
        <v>94</v>
      </c>
      <c r="D136" s="153" t="s">
        <v>95</v>
      </c>
      <c r="E136" s="153" t="s">
        <v>100</v>
      </c>
      <c r="F136" s="153" t="s">
        <v>81</v>
      </c>
      <c r="G136" s="313" t="s">
        <v>193</v>
      </c>
      <c r="H136" s="153" t="s">
        <v>82</v>
      </c>
      <c r="I136" s="140" t="s">
        <v>18</v>
      </c>
      <c r="J136" s="88">
        <f>(15.1*9/100)+15.1</f>
        <v>16.459</v>
      </c>
      <c r="K136" s="180">
        <f t="shared" ref="K136:O136" si="44">(15.1*9/100)+15.1</f>
        <v>16.459</v>
      </c>
      <c r="L136" s="180">
        <f t="shared" si="44"/>
        <v>16.459</v>
      </c>
      <c r="M136" s="180">
        <f t="shared" si="44"/>
        <v>16.459</v>
      </c>
      <c r="N136" s="180">
        <f t="shared" si="44"/>
        <v>16.459</v>
      </c>
      <c r="O136" s="180">
        <f t="shared" si="44"/>
        <v>16.459</v>
      </c>
      <c r="P136" s="109" t="s">
        <v>87</v>
      </c>
    </row>
    <row r="137" spans="1:16" s="107" customFormat="1" ht="15.75" customHeight="1" x14ac:dyDescent="0.2">
      <c r="A137" s="368"/>
      <c r="B137" s="298"/>
      <c r="C137" s="159"/>
      <c r="D137" s="154"/>
      <c r="E137" s="154"/>
      <c r="F137" s="154"/>
      <c r="G137" s="314"/>
      <c r="H137" s="154"/>
      <c r="I137" s="141" t="s">
        <v>19</v>
      </c>
      <c r="J137" s="88">
        <f>+J136-0.2</f>
        <v>16.259</v>
      </c>
      <c r="K137" s="180">
        <f t="shared" ref="K137:O137" si="45">+K136-0.2</f>
        <v>16.259</v>
      </c>
      <c r="L137" s="180">
        <f t="shared" si="45"/>
        <v>16.259</v>
      </c>
      <c r="M137" s="180">
        <f t="shared" si="45"/>
        <v>16.259</v>
      </c>
      <c r="N137" s="180">
        <f t="shared" si="45"/>
        <v>16.259</v>
      </c>
      <c r="O137" s="180">
        <f t="shared" si="45"/>
        <v>16.259</v>
      </c>
      <c r="P137" s="109" t="s">
        <v>87</v>
      </c>
    </row>
    <row r="138" spans="1:16" s="106" customFormat="1" ht="15.75" customHeight="1" x14ac:dyDescent="0.2">
      <c r="A138" s="359">
        <v>2</v>
      </c>
      <c r="B138" s="310" t="s">
        <v>190</v>
      </c>
      <c r="C138" s="160" t="s">
        <v>94</v>
      </c>
      <c r="D138" s="155" t="s">
        <v>95</v>
      </c>
      <c r="E138" s="155" t="s">
        <v>100</v>
      </c>
      <c r="F138" s="155" t="s">
        <v>81</v>
      </c>
      <c r="G138" s="285" t="s">
        <v>193</v>
      </c>
      <c r="H138" s="155" t="s">
        <v>82</v>
      </c>
      <c r="I138" s="142" t="s">
        <v>18</v>
      </c>
      <c r="J138" s="111">
        <v>21.07</v>
      </c>
      <c r="K138" s="181">
        <v>21.07</v>
      </c>
      <c r="L138" s="181">
        <v>21.07</v>
      </c>
      <c r="M138" s="181">
        <v>21.07</v>
      </c>
      <c r="N138" s="181">
        <v>21.07</v>
      </c>
      <c r="O138" s="181">
        <v>21.07</v>
      </c>
      <c r="P138" s="98" t="s">
        <v>87</v>
      </c>
    </row>
    <row r="139" spans="1:16" s="106" customFormat="1" ht="15.75" customHeight="1" x14ac:dyDescent="0.2">
      <c r="A139" s="360"/>
      <c r="B139" s="311"/>
      <c r="C139" s="161"/>
      <c r="D139" s="156"/>
      <c r="E139" s="156"/>
      <c r="F139" s="156"/>
      <c r="G139" s="286"/>
      <c r="H139" s="156"/>
      <c r="I139" s="143" t="s">
        <v>19</v>
      </c>
      <c r="J139" s="111">
        <v>20.79</v>
      </c>
      <c r="K139" s="181">
        <v>20.79</v>
      </c>
      <c r="L139" s="181">
        <v>20.79</v>
      </c>
      <c r="M139" s="181">
        <v>20.79</v>
      </c>
      <c r="N139" s="181">
        <v>20.79</v>
      </c>
      <c r="O139" s="181">
        <v>20.79</v>
      </c>
      <c r="P139" s="98" t="s">
        <v>87</v>
      </c>
    </row>
    <row r="140" spans="1:16" s="2" customFormat="1" ht="24" customHeight="1" x14ac:dyDescent="0.2">
      <c r="A140" s="295">
        <v>3</v>
      </c>
      <c r="B140" s="297" t="s">
        <v>76</v>
      </c>
      <c r="C140" s="193" t="s">
        <v>88</v>
      </c>
      <c r="D140" s="151" t="s">
        <v>89</v>
      </c>
      <c r="E140" s="195">
        <v>0.42</v>
      </c>
      <c r="F140" s="195" t="s">
        <v>101</v>
      </c>
      <c r="G140" s="344" t="s">
        <v>102</v>
      </c>
      <c r="H140" s="162" t="s">
        <v>93</v>
      </c>
      <c r="I140" s="196" t="s">
        <v>18</v>
      </c>
      <c r="J140" s="111">
        <v>33.450000000000003</v>
      </c>
      <c r="K140" s="181">
        <v>33.450000000000003</v>
      </c>
      <c r="L140" s="181">
        <v>33.450000000000003</v>
      </c>
      <c r="M140" s="181">
        <v>33.450000000000003</v>
      </c>
      <c r="N140" s="181">
        <v>33.450000000000003</v>
      </c>
      <c r="O140" s="181">
        <v>33.450000000000003</v>
      </c>
      <c r="P140" s="194" t="s">
        <v>92</v>
      </c>
    </row>
    <row r="141" spans="1:16" s="2" customFormat="1" ht="24" customHeight="1" x14ac:dyDescent="0.2">
      <c r="A141" s="296"/>
      <c r="B141" s="298"/>
      <c r="C141" s="193" t="s">
        <v>88</v>
      </c>
      <c r="D141" s="151" t="s">
        <v>89</v>
      </c>
      <c r="E141" s="195">
        <v>0.42</v>
      </c>
      <c r="F141" s="195" t="s">
        <v>101</v>
      </c>
      <c r="G141" s="344"/>
      <c r="H141" s="162" t="s">
        <v>93</v>
      </c>
      <c r="I141" s="139" t="s">
        <v>19</v>
      </c>
      <c r="J141" s="111">
        <v>33.450000000000003</v>
      </c>
      <c r="K141" s="181">
        <v>33.450000000000003</v>
      </c>
      <c r="L141" s="181">
        <v>33.450000000000003</v>
      </c>
      <c r="M141" s="181">
        <v>33.450000000000003</v>
      </c>
      <c r="N141" s="181">
        <v>33.450000000000003</v>
      </c>
      <c r="O141" s="181">
        <v>33.450000000000003</v>
      </c>
      <c r="P141" s="194" t="s">
        <v>92</v>
      </c>
    </row>
    <row r="142" spans="1:16" s="30" customFormat="1" ht="30.75" customHeight="1" x14ac:dyDescent="0.2">
      <c r="A142" s="21">
        <v>14</v>
      </c>
      <c r="B142" s="22" t="s">
        <v>66</v>
      </c>
      <c r="C142" s="157"/>
      <c r="D142" s="148"/>
      <c r="E142" s="148"/>
      <c r="F142" s="148"/>
      <c r="G142" s="148"/>
      <c r="H142" s="148"/>
      <c r="I142" s="23"/>
      <c r="J142" s="119"/>
      <c r="K142" s="179"/>
      <c r="L142" s="179"/>
      <c r="M142" s="179"/>
      <c r="N142" s="179"/>
      <c r="O142" s="179"/>
      <c r="P142" s="75"/>
    </row>
    <row r="143" spans="1:16" ht="21.75" customHeight="1" x14ac:dyDescent="0.2">
      <c r="A143" s="299">
        <v>1</v>
      </c>
      <c r="B143" s="301" t="s">
        <v>74</v>
      </c>
      <c r="C143" s="361" t="s">
        <v>83</v>
      </c>
      <c r="D143" s="361" t="s">
        <v>77</v>
      </c>
      <c r="E143" s="285"/>
      <c r="F143" s="285" t="s">
        <v>164</v>
      </c>
      <c r="G143" s="348" t="s">
        <v>149</v>
      </c>
      <c r="H143" s="285">
        <v>50</v>
      </c>
      <c r="I143" s="11" t="s">
        <v>18</v>
      </c>
      <c r="J143" s="52">
        <f>'[1]Costing Sept ''21'!$O$24</f>
        <v>16.185445161290325</v>
      </c>
      <c r="K143" s="178">
        <f>'[1]Costing Sept ''21'!$O$24</f>
        <v>16.185445161290325</v>
      </c>
      <c r="L143" s="178">
        <f>'[1]Costing Sept ''21'!$O$24</f>
        <v>16.185445161290325</v>
      </c>
      <c r="M143" s="178">
        <f>'[1]Costing Sept ''21'!$O$24</f>
        <v>16.185445161290325</v>
      </c>
      <c r="N143" s="178">
        <f>'[1]Costing Sept ''21'!$O$24</f>
        <v>16.185445161290325</v>
      </c>
      <c r="O143" s="178">
        <f>'[1]Costing Sept ''21'!$O$24</f>
        <v>16.185445161290325</v>
      </c>
      <c r="P143" s="76" t="s">
        <v>85</v>
      </c>
    </row>
    <row r="144" spans="1:16" ht="55.5" customHeight="1" x14ac:dyDescent="0.2">
      <c r="A144" s="300"/>
      <c r="B144" s="302"/>
      <c r="C144" s="362"/>
      <c r="D144" s="362"/>
      <c r="E144" s="286"/>
      <c r="F144" s="286"/>
      <c r="G144" s="349"/>
      <c r="H144" s="286"/>
      <c r="I144" s="135" t="s">
        <v>19</v>
      </c>
      <c r="J144" s="52">
        <f t="shared" ref="J144:O144" si="46">J143*0.98</f>
        <v>15.861736258064518</v>
      </c>
      <c r="K144" s="178">
        <f t="shared" si="46"/>
        <v>15.861736258064518</v>
      </c>
      <c r="L144" s="178">
        <f t="shared" si="46"/>
        <v>15.861736258064518</v>
      </c>
      <c r="M144" s="178">
        <f t="shared" si="46"/>
        <v>15.861736258064518</v>
      </c>
      <c r="N144" s="178">
        <f t="shared" si="46"/>
        <v>15.861736258064518</v>
      </c>
      <c r="O144" s="178">
        <f t="shared" si="46"/>
        <v>15.861736258064518</v>
      </c>
      <c r="P144" s="80" t="s">
        <v>86</v>
      </c>
    </row>
    <row r="145" spans="1:16" s="82" customFormat="1" ht="12.75" customHeight="1" x14ac:dyDescent="0.2">
      <c r="A145" s="363">
        <v>2</v>
      </c>
      <c r="B145" s="365" t="s">
        <v>75</v>
      </c>
      <c r="C145" s="370" t="s">
        <v>103</v>
      </c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2"/>
    </row>
    <row r="146" spans="1:16" s="82" customFormat="1" ht="15" customHeight="1" x14ac:dyDescent="0.2">
      <c r="A146" s="364"/>
      <c r="B146" s="366"/>
      <c r="C146" s="373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5"/>
    </row>
    <row r="147" spans="1:16" s="102" customFormat="1" ht="18" customHeight="1" x14ac:dyDescent="0.2">
      <c r="A147" s="295">
        <v>3</v>
      </c>
      <c r="B147" s="297" t="s">
        <v>215</v>
      </c>
      <c r="C147" s="279"/>
      <c r="D147" s="280"/>
      <c r="E147" s="281"/>
      <c r="F147" s="285" t="s">
        <v>194</v>
      </c>
      <c r="G147" s="287"/>
      <c r="H147" s="288"/>
      <c r="I147" s="196" t="s">
        <v>18</v>
      </c>
      <c r="J147" s="120">
        <v>33.630000000000003</v>
      </c>
      <c r="K147" s="120">
        <v>33.630000000000003</v>
      </c>
      <c r="L147" s="120">
        <v>33.630000000000003</v>
      </c>
      <c r="M147" s="120">
        <v>33.630000000000003</v>
      </c>
      <c r="N147" s="120">
        <v>33.630000000000003</v>
      </c>
      <c r="O147" s="120">
        <v>33.630000000000003</v>
      </c>
      <c r="P147" s="101"/>
    </row>
    <row r="148" spans="1:16" s="102" customFormat="1" ht="30" customHeight="1" x14ac:dyDescent="0.2">
      <c r="A148" s="296"/>
      <c r="B148" s="298"/>
      <c r="C148" s="282"/>
      <c r="D148" s="283"/>
      <c r="E148" s="284"/>
      <c r="F148" s="286"/>
      <c r="G148" s="289"/>
      <c r="H148" s="290"/>
      <c r="I148" s="206" t="s">
        <v>19</v>
      </c>
      <c r="J148" s="120">
        <v>33.630000000000003</v>
      </c>
      <c r="K148" s="120">
        <v>33.630000000000003</v>
      </c>
      <c r="L148" s="120">
        <v>33.630000000000003</v>
      </c>
      <c r="M148" s="120">
        <v>33.630000000000003</v>
      </c>
      <c r="N148" s="120">
        <v>33.630000000000003</v>
      </c>
      <c r="O148" s="120">
        <v>33.630000000000003</v>
      </c>
      <c r="P148" s="101"/>
    </row>
    <row r="149" spans="1:16" s="2" customFormat="1" ht="24.75" customHeight="1" x14ac:dyDescent="0.2">
      <c r="A149" s="295">
        <v>3</v>
      </c>
      <c r="B149" s="297" t="s">
        <v>76</v>
      </c>
      <c r="C149" s="93" t="s">
        <v>88</v>
      </c>
      <c r="D149" s="151" t="s">
        <v>89</v>
      </c>
      <c r="E149" s="124">
        <v>0.42</v>
      </c>
      <c r="F149" s="124" t="s">
        <v>90</v>
      </c>
      <c r="G149" s="344" t="s">
        <v>91</v>
      </c>
      <c r="H149" s="162" t="s">
        <v>93</v>
      </c>
      <c r="I149" s="196" t="s">
        <v>18</v>
      </c>
      <c r="J149" s="88">
        <v>10.25</v>
      </c>
      <c r="K149" s="180">
        <v>10.25</v>
      </c>
      <c r="L149" s="180">
        <v>10.25</v>
      </c>
      <c r="M149" s="180">
        <v>10.25</v>
      </c>
      <c r="N149" s="180">
        <v>10.25</v>
      </c>
      <c r="O149" s="180">
        <v>10.25</v>
      </c>
      <c r="P149" s="91" t="s">
        <v>92</v>
      </c>
    </row>
    <row r="150" spans="1:16" s="2" customFormat="1" ht="30" customHeight="1" x14ac:dyDescent="0.2">
      <c r="A150" s="296"/>
      <c r="B150" s="298"/>
      <c r="C150" s="93" t="s">
        <v>88</v>
      </c>
      <c r="D150" s="151" t="s">
        <v>89</v>
      </c>
      <c r="E150" s="124">
        <v>0.42</v>
      </c>
      <c r="F150" s="124" t="s">
        <v>90</v>
      </c>
      <c r="G150" s="344"/>
      <c r="H150" s="162" t="s">
        <v>93</v>
      </c>
      <c r="I150" s="139" t="s">
        <v>19</v>
      </c>
      <c r="J150" s="88">
        <v>10.25</v>
      </c>
      <c r="K150" s="180">
        <v>10.25</v>
      </c>
      <c r="L150" s="180">
        <v>10.25</v>
      </c>
      <c r="M150" s="180">
        <v>10.25</v>
      </c>
      <c r="N150" s="180">
        <v>10.25</v>
      </c>
      <c r="O150" s="180">
        <v>10.25</v>
      </c>
      <c r="P150" s="91" t="s">
        <v>92</v>
      </c>
    </row>
    <row r="151" spans="1:16" s="30" customFormat="1" ht="24" customHeight="1" x14ac:dyDescent="0.2">
      <c r="A151" s="21">
        <v>15</v>
      </c>
      <c r="B151" s="22" t="s">
        <v>67</v>
      </c>
      <c r="C151" s="157"/>
      <c r="D151" s="148"/>
      <c r="E151" s="148"/>
      <c r="F151" s="148"/>
      <c r="G151" s="148"/>
      <c r="H151" s="148"/>
      <c r="I151" s="23"/>
      <c r="J151" s="119"/>
      <c r="K151" s="179"/>
      <c r="L151" s="179"/>
      <c r="M151" s="179"/>
      <c r="N151" s="179"/>
      <c r="O151" s="179"/>
      <c r="P151" s="75"/>
    </row>
    <row r="152" spans="1:16" ht="21.75" customHeight="1" x14ac:dyDescent="0.2">
      <c r="A152" s="299">
        <v>1</v>
      </c>
      <c r="B152" s="301" t="s">
        <v>74</v>
      </c>
      <c r="C152" s="361" t="s">
        <v>83</v>
      </c>
      <c r="D152" s="361" t="s">
        <v>77</v>
      </c>
      <c r="E152" s="285"/>
      <c r="F152" s="285" t="s">
        <v>164</v>
      </c>
      <c r="G152" s="338" t="s">
        <v>150</v>
      </c>
      <c r="H152" s="285">
        <v>50</v>
      </c>
      <c r="I152" s="11" t="s">
        <v>18</v>
      </c>
      <c r="J152" s="137">
        <f>'[1]Costing Sept ''21'!$O$25</f>
        <v>2.966221089148851</v>
      </c>
      <c r="K152" s="182">
        <f>'[1]Costing Sept ''21'!$O$25</f>
        <v>2.966221089148851</v>
      </c>
      <c r="L152" s="182">
        <f>'[1]Costing Sept ''21'!$O$25</f>
        <v>2.966221089148851</v>
      </c>
      <c r="M152" s="182">
        <f>'[1]Costing Sept ''21'!$O$25</f>
        <v>2.966221089148851</v>
      </c>
      <c r="N152" s="182">
        <f>'[1]Costing Sept ''21'!$O$25</f>
        <v>2.966221089148851</v>
      </c>
      <c r="O152" s="182">
        <f>'[1]Costing Sept ''21'!$O$25</f>
        <v>2.966221089148851</v>
      </c>
      <c r="P152" s="76" t="s">
        <v>85</v>
      </c>
    </row>
    <row r="153" spans="1:16" ht="51.75" customHeight="1" x14ac:dyDescent="0.2">
      <c r="A153" s="300"/>
      <c r="B153" s="302"/>
      <c r="C153" s="362"/>
      <c r="D153" s="362"/>
      <c r="E153" s="286"/>
      <c r="F153" s="286"/>
      <c r="G153" s="339"/>
      <c r="H153" s="286"/>
      <c r="I153" s="135" t="s">
        <v>19</v>
      </c>
      <c r="J153" s="52">
        <f t="shared" ref="J153:O153" si="47">J152*0.98</f>
        <v>2.9068966673658738</v>
      </c>
      <c r="K153" s="178">
        <f t="shared" si="47"/>
        <v>2.9068966673658738</v>
      </c>
      <c r="L153" s="178">
        <f t="shared" si="47"/>
        <v>2.9068966673658738</v>
      </c>
      <c r="M153" s="178">
        <f t="shared" si="47"/>
        <v>2.9068966673658738</v>
      </c>
      <c r="N153" s="178">
        <f t="shared" si="47"/>
        <v>2.9068966673658738</v>
      </c>
      <c r="O153" s="178">
        <f t="shared" si="47"/>
        <v>2.9068966673658738</v>
      </c>
      <c r="P153" s="80" t="s">
        <v>86</v>
      </c>
    </row>
    <row r="154" spans="1:16" s="82" customFormat="1" ht="14.25" customHeight="1" x14ac:dyDescent="0.2">
      <c r="A154" s="363">
        <v>2</v>
      </c>
      <c r="B154" s="365" t="s">
        <v>75</v>
      </c>
      <c r="C154" s="370" t="s">
        <v>103</v>
      </c>
      <c r="D154" s="371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2"/>
    </row>
    <row r="155" spans="1:16" s="82" customFormat="1" ht="12" customHeight="1" x14ac:dyDescent="0.2">
      <c r="A155" s="364"/>
      <c r="B155" s="366"/>
      <c r="C155" s="373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5"/>
    </row>
    <row r="156" spans="1:16" s="2" customFormat="1" ht="24" customHeight="1" x14ac:dyDescent="0.2">
      <c r="A156" s="295">
        <v>3</v>
      </c>
      <c r="B156" s="297" t="s">
        <v>76</v>
      </c>
      <c r="C156" s="193" t="s">
        <v>88</v>
      </c>
      <c r="D156" s="151" t="s">
        <v>89</v>
      </c>
      <c r="E156" s="195" t="s">
        <v>98</v>
      </c>
      <c r="F156" s="195" t="s">
        <v>98</v>
      </c>
      <c r="G156" s="344" t="s">
        <v>99</v>
      </c>
      <c r="H156" s="162" t="s">
        <v>93</v>
      </c>
      <c r="I156" s="196" t="s">
        <v>18</v>
      </c>
      <c r="J156" s="111">
        <v>26.1</v>
      </c>
      <c r="K156" s="181">
        <v>26.1</v>
      </c>
      <c r="L156" s="181">
        <v>26.1</v>
      </c>
      <c r="M156" s="181">
        <v>26.1</v>
      </c>
      <c r="N156" s="181">
        <v>26.1</v>
      </c>
      <c r="O156" s="181">
        <v>26.1</v>
      </c>
      <c r="P156" s="194" t="s">
        <v>92</v>
      </c>
    </row>
    <row r="157" spans="1:16" s="2" customFormat="1" ht="24" customHeight="1" x14ac:dyDescent="0.2">
      <c r="A157" s="296"/>
      <c r="B157" s="298"/>
      <c r="C157" s="193" t="s">
        <v>88</v>
      </c>
      <c r="D157" s="151" t="s">
        <v>89</v>
      </c>
      <c r="E157" s="195" t="s">
        <v>98</v>
      </c>
      <c r="F157" s="195" t="s">
        <v>98</v>
      </c>
      <c r="G157" s="344"/>
      <c r="H157" s="162" t="s">
        <v>93</v>
      </c>
      <c r="I157" s="139" t="s">
        <v>19</v>
      </c>
      <c r="J157" s="111">
        <v>26.1</v>
      </c>
      <c r="K157" s="181">
        <v>26.1</v>
      </c>
      <c r="L157" s="181">
        <v>26.1</v>
      </c>
      <c r="M157" s="181">
        <v>26.1</v>
      </c>
      <c r="N157" s="181">
        <v>26.1</v>
      </c>
      <c r="O157" s="181">
        <v>26.1</v>
      </c>
      <c r="P157" s="194" t="s">
        <v>92</v>
      </c>
    </row>
    <row r="158" spans="1:16" s="30" customFormat="1" ht="24.75" customHeight="1" x14ac:dyDescent="0.2">
      <c r="A158" s="33">
        <v>16</v>
      </c>
      <c r="B158" s="22" t="s">
        <v>68</v>
      </c>
      <c r="C158" s="157"/>
      <c r="D158" s="148"/>
      <c r="E158" s="148"/>
      <c r="F158" s="148"/>
      <c r="G158" s="148"/>
      <c r="H158" s="148"/>
      <c r="I158" s="23"/>
      <c r="J158" s="119"/>
      <c r="K158" s="179"/>
      <c r="L158" s="179"/>
      <c r="M158" s="179"/>
      <c r="N158" s="179"/>
      <c r="O158" s="179"/>
      <c r="P158" s="75"/>
    </row>
    <row r="159" spans="1:16" ht="24.75" customHeight="1" x14ac:dyDescent="0.2">
      <c r="A159" s="299">
        <v>1</v>
      </c>
      <c r="B159" s="301" t="s">
        <v>74</v>
      </c>
      <c r="C159" s="361" t="s">
        <v>83</v>
      </c>
      <c r="D159" s="361" t="s">
        <v>77</v>
      </c>
      <c r="E159" s="285"/>
      <c r="F159" s="285" t="s">
        <v>164</v>
      </c>
      <c r="G159" s="369" t="s">
        <v>151</v>
      </c>
      <c r="H159" s="285">
        <v>50</v>
      </c>
      <c r="I159" s="11" t="s">
        <v>18</v>
      </c>
      <c r="J159" s="137">
        <f>'[1]Costing Sept ''21'!$O$26</f>
        <v>52.110720000000001</v>
      </c>
      <c r="K159" s="182">
        <f>'[1]Costing Sept ''21'!$O$26</f>
        <v>52.110720000000001</v>
      </c>
      <c r="L159" s="182">
        <f>'[1]Costing Sept ''21'!$O$26</f>
        <v>52.110720000000001</v>
      </c>
      <c r="M159" s="182">
        <f>'[1]Costing Sept ''21'!$O$26</f>
        <v>52.110720000000001</v>
      </c>
      <c r="N159" s="182">
        <f>'[1]Costing Sept ''21'!$O$26</f>
        <v>52.110720000000001</v>
      </c>
      <c r="O159" s="182">
        <f>'[1]Costing Sept ''21'!$O$26</f>
        <v>52.110720000000001</v>
      </c>
      <c r="P159" s="76" t="s">
        <v>85</v>
      </c>
    </row>
    <row r="160" spans="1:16" ht="37.5" customHeight="1" x14ac:dyDescent="0.2">
      <c r="A160" s="300"/>
      <c r="B160" s="302"/>
      <c r="C160" s="362"/>
      <c r="D160" s="362"/>
      <c r="E160" s="286"/>
      <c r="F160" s="286"/>
      <c r="G160" s="369"/>
      <c r="H160" s="286"/>
      <c r="I160" s="135" t="s">
        <v>19</v>
      </c>
      <c r="J160" s="52">
        <f t="shared" ref="J160:O160" si="48">J159*0.98</f>
        <v>51.068505600000002</v>
      </c>
      <c r="K160" s="178">
        <f t="shared" si="48"/>
        <v>51.068505600000002</v>
      </c>
      <c r="L160" s="178">
        <f t="shared" si="48"/>
        <v>51.068505600000002</v>
      </c>
      <c r="M160" s="178">
        <f t="shared" si="48"/>
        <v>51.068505600000002</v>
      </c>
      <c r="N160" s="178">
        <f t="shared" si="48"/>
        <v>51.068505600000002</v>
      </c>
      <c r="O160" s="178">
        <f t="shared" si="48"/>
        <v>51.068505600000002</v>
      </c>
      <c r="P160" s="80" t="s">
        <v>86</v>
      </c>
    </row>
    <row r="161" spans="1:16" s="107" customFormat="1" ht="24.75" customHeight="1" x14ac:dyDescent="0.2">
      <c r="A161" s="367">
        <v>2</v>
      </c>
      <c r="B161" s="297" t="s">
        <v>189</v>
      </c>
      <c r="C161" s="158" t="s">
        <v>94</v>
      </c>
      <c r="D161" s="153" t="s">
        <v>95</v>
      </c>
      <c r="E161" s="153" t="s">
        <v>80</v>
      </c>
      <c r="F161" s="153" t="s">
        <v>81</v>
      </c>
      <c r="G161" s="313" t="s">
        <v>193</v>
      </c>
      <c r="H161" s="153" t="s">
        <v>82</v>
      </c>
      <c r="I161" s="140" t="s">
        <v>18</v>
      </c>
      <c r="J161" s="120">
        <f>(17.03*9/100)+17.03</f>
        <v>18.5627</v>
      </c>
      <c r="K161" s="132">
        <f t="shared" ref="K161:O161" si="49">(17.03*9/100)+17.03</f>
        <v>18.5627</v>
      </c>
      <c r="L161" s="132">
        <f t="shared" si="49"/>
        <v>18.5627</v>
      </c>
      <c r="M161" s="132">
        <f t="shared" si="49"/>
        <v>18.5627</v>
      </c>
      <c r="N161" s="132">
        <f t="shared" si="49"/>
        <v>18.5627</v>
      </c>
      <c r="O161" s="132">
        <f t="shared" si="49"/>
        <v>18.5627</v>
      </c>
      <c r="P161" s="109" t="s">
        <v>87</v>
      </c>
    </row>
    <row r="162" spans="1:16" s="107" customFormat="1" ht="12" customHeight="1" x14ac:dyDescent="0.2">
      <c r="A162" s="368"/>
      <c r="B162" s="298"/>
      <c r="C162" s="159"/>
      <c r="D162" s="154"/>
      <c r="E162" s="154"/>
      <c r="F162" s="154"/>
      <c r="G162" s="314"/>
      <c r="H162" s="154"/>
      <c r="I162" s="141" t="s">
        <v>19</v>
      </c>
      <c r="J162" s="120">
        <f>+J161-0.2</f>
        <v>18.3627</v>
      </c>
      <c r="K162" s="132">
        <f t="shared" ref="K162:O162" si="50">+K161-0.2</f>
        <v>18.3627</v>
      </c>
      <c r="L162" s="132">
        <f t="shared" si="50"/>
        <v>18.3627</v>
      </c>
      <c r="M162" s="132">
        <f t="shared" si="50"/>
        <v>18.3627</v>
      </c>
      <c r="N162" s="132">
        <f t="shared" si="50"/>
        <v>18.3627</v>
      </c>
      <c r="O162" s="132">
        <f t="shared" si="50"/>
        <v>18.3627</v>
      </c>
      <c r="P162" s="109" t="s">
        <v>87</v>
      </c>
    </row>
    <row r="163" spans="1:16" s="106" customFormat="1" ht="24.75" customHeight="1" x14ac:dyDescent="0.2">
      <c r="A163" s="359">
        <v>2</v>
      </c>
      <c r="B163" s="310" t="s">
        <v>190</v>
      </c>
      <c r="C163" s="160" t="s">
        <v>94</v>
      </c>
      <c r="D163" s="155" t="s">
        <v>95</v>
      </c>
      <c r="E163" s="155" t="s">
        <v>80</v>
      </c>
      <c r="F163" s="155" t="s">
        <v>81</v>
      </c>
      <c r="G163" s="285" t="s">
        <v>193</v>
      </c>
      <c r="H163" s="155" t="s">
        <v>82</v>
      </c>
      <c r="I163" s="142" t="s">
        <v>18</v>
      </c>
      <c r="J163" s="121">
        <v>23.76</v>
      </c>
      <c r="K163" s="133">
        <v>23.76</v>
      </c>
      <c r="L163" s="133">
        <v>23.76</v>
      </c>
      <c r="M163" s="133">
        <v>23.76</v>
      </c>
      <c r="N163" s="133">
        <v>23.76</v>
      </c>
      <c r="O163" s="133">
        <v>23.76</v>
      </c>
      <c r="P163" s="98" t="s">
        <v>87</v>
      </c>
    </row>
    <row r="164" spans="1:16" s="106" customFormat="1" ht="12.75" customHeight="1" x14ac:dyDescent="0.2">
      <c r="A164" s="360"/>
      <c r="B164" s="311"/>
      <c r="C164" s="161"/>
      <c r="D164" s="156"/>
      <c r="E164" s="156"/>
      <c r="F164" s="156"/>
      <c r="G164" s="286"/>
      <c r="H164" s="156"/>
      <c r="I164" s="143" t="s">
        <v>19</v>
      </c>
      <c r="J164" s="121">
        <v>23.48</v>
      </c>
      <c r="K164" s="133">
        <v>23.48</v>
      </c>
      <c r="L164" s="133">
        <v>23.48</v>
      </c>
      <c r="M164" s="133">
        <v>23.48</v>
      </c>
      <c r="N164" s="133">
        <v>23.48</v>
      </c>
      <c r="O164" s="133">
        <v>23.48</v>
      </c>
      <c r="P164" s="98" t="s">
        <v>87</v>
      </c>
    </row>
    <row r="165" spans="1:16" s="2" customFormat="1" ht="24.75" customHeight="1" x14ac:dyDescent="0.2">
      <c r="A165" s="295">
        <v>3</v>
      </c>
      <c r="B165" s="297" t="s">
        <v>76</v>
      </c>
      <c r="C165" s="193" t="s">
        <v>88</v>
      </c>
      <c r="D165" s="151" t="s">
        <v>89</v>
      </c>
      <c r="E165" s="195">
        <v>0.42</v>
      </c>
      <c r="F165" s="195" t="s">
        <v>101</v>
      </c>
      <c r="G165" s="344" t="s">
        <v>104</v>
      </c>
      <c r="H165" s="162" t="s">
        <v>93</v>
      </c>
      <c r="I165" s="196" t="s">
        <v>18</v>
      </c>
      <c r="J165" s="88">
        <v>63</v>
      </c>
      <c r="K165" s="180">
        <v>63</v>
      </c>
      <c r="L165" s="180">
        <v>63</v>
      </c>
      <c r="M165" s="180">
        <v>63</v>
      </c>
      <c r="N165" s="180">
        <v>63</v>
      </c>
      <c r="O165" s="180">
        <v>63</v>
      </c>
      <c r="P165" s="194" t="s">
        <v>92</v>
      </c>
    </row>
    <row r="166" spans="1:16" s="2" customFormat="1" ht="24.75" customHeight="1" x14ac:dyDescent="0.2">
      <c r="A166" s="296"/>
      <c r="B166" s="298"/>
      <c r="C166" s="193" t="s">
        <v>88</v>
      </c>
      <c r="D166" s="151" t="s">
        <v>89</v>
      </c>
      <c r="E166" s="195">
        <v>0.42</v>
      </c>
      <c r="F166" s="195" t="s">
        <v>101</v>
      </c>
      <c r="G166" s="344"/>
      <c r="H166" s="162" t="s">
        <v>93</v>
      </c>
      <c r="I166" s="139" t="s">
        <v>19</v>
      </c>
      <c r="J166" s="88">
        <v>63</v>
      </c>
      <c r="K166" s="180">
        <v>63</v>
      </c>
      <c r="L166" s="180">
        <v>63</v>
      </c>
      <c r="M166" s="180">
        <v>63</v>
      </c>
      <c r="N166" s="180">
        <v>63</v>
      </c>
      <c r="O166" s="180">
        <v>63</v>
      </c>
      <c r="P166" s="194" t="s">
        <v>92</v>
      </c>
    </row>
    <row r="167" spans="1:16" s="30" customFormat="1" ht="29.25" customHeight="1" x14ac:dyDescent="0.2">
      <c r="A167" s="21">
        <v>17</v>
      </c>
      <c r="B167" s="22" t="s">
        <v>69</v>
      </c>
      <c r="C167" s="157"/>
      <c r="D167" s="157"/>
      <c r="E167" s="157"/>
      <c r="F167" s="157"/>
      <c r="G167" s="157"/>
      <c r="H167" s="157"/>
      <c r="I167" s="23"/>
      <c r="J167" s="119"/>
      <c r="K167" s="179"/>
      <c r="L167" s="179"/>
      <c r="M167" s="179"/>
      <c r="N167" s="179"/>
      <c r="O167" s="179"/>
      <c r="P167" s="75"/>
    </row>
    <row r="168" spans="1:16" ht="24.75" customHeight="1" x14ac:dyDescent="0.2">
      <c r="A168" s="299">
        <v>1</v>
      </c>
      <c r="B168" s="301" t="s">
        <v>74</v>
      </c>
      <c r="C168" s="361" t="s">
        <v>83</v>
      </c>
      <c r="D168" s="361" t="s">
        <v>77</v>
      </c>
      <c r="E168" s="285"/>
      <c r="F168" s="285" t="s">
        <v>164</v>
      </c>
      <c r="G168" s="369" t="s">
        <v>152</v>
      </c>
      <c r="H168" s="285">
        <v>50</v>
      </c>
      <c r="I168" s="11" t="s">
        <v>18</v>
      </c>
      <c r="J168" s="137">
        <f>'[1]Costing Sept ''21'!$O$27</f>
        <v>27.685208492307691</v>
      </c>
      <c r="K168" s="182">
        <f>'[1]Costing Sept ''21'!$O$27</f>
        <v>27.685208492307691</v>
      </c>
      <c r="L168" s="182">
        <f>'[1]Costing Sept ''21'!$O$27</f>
        <v>27.685208492307691</v>
      </c>
      <c r="M168" s="182">
        <f>'[1]Costing Sept ''21'!$O$27</f>
        <v>27.685208492307691</v>
      </c>
      <c r="N168" s="182">
        <f>'[1]Costing Sept ''21'!$O$27</f>
        <v>27.685208492307691</v>
      </c>
      <c r="O168" s="182">
        <f>'[1]Costing Sept ''21'!$O$27</f>
        <v>27.685208492307691</v>
      </c>
      <c r="P168" s="76" t="s">
        <v>85</v>
      </c>
    </row>
    <row r="169" spans="1:16" ht="37.5" customHeight="1" x14ac:dyDescent="0.2">
      <c r="A169" s="300"/>
      <c r="B169" s="302"/>
      <c r="C169" s="362"/>
      <c r="D169" s="362"/>
      <c r="E169" s="286"/>
      <c r="F169" s="286"/>
      <c r="G169" s="369"/>
      <c r="H169" s="286"/>
      <c r="I169" s="135" t="s">
        <v>19</v>
      </c>
      <c r="J169" s="52">
        <f t="shared" ref="J169:O169" si="51">J168*0.98</f>
        <v>27.131504322461538</v>
      </c>
      <c r="K169" s="178">
        <f t="shared" si="51"/>
        <v>27.131504322461538</v>
      </c>
      <c r="L169" s="178">
        <f t="shared" si="51"/>
        <v>27.131504322461538</v>
      </c>
      <c r="M169" s="178">
        <f t="shared" si="51"/>
        <v>27.131504322461538</v>
      </c>
      <c r="N169" s="178">
        <f t="shared" si="51"/>
        <v>27.131504322461538</v>
      </c>
      <c r="O169" s="178">
        <f t="shared" si="51"/>
        <v>27.131504322461538</v>
      </c>
      <c r="P169" s="80" t="s">
        <v>86</v>
      </c>
    </row>
    <row r="170" spans="1:16" s="107" customFormat="1" ht="16.5" customHeight="1" x14ac:dyDescent="0.2">
      <c r="A170" s="367">
        <v>2</v>
      </c>
      <c r="B170" s="297" t="s">
        <v>189</v>
      </c>
      <c r="C170" s="158" t="s">
        <v>94</v>
      </c>
      <c r="D170" s="153" t="s">
        <v>95</v>
      </c>
      <c r="E170" s="153" t="s">
        <v>80</v>
      </c>
      <c r="F170" s="153" t="s">
        <v>81</v>
      </c>
      <c r="G170" s="313" t="s">
        <v>193</v>
      </c>
      <c r="H170" s="153" t="s">
        <v>82</v>
      </c>
      <c r="I170" s="140" t="s">
        <v>18</v>
      </c>
      <c r="J170" s="120">
        <f>(22.7125*9/100)+22.71</f>
        <v>24.754125000000002</v>
      </c>
      <c r="K170" s="132">
        <f t="shared" ref="K170:O170" si="52">(22.7125*9/100)+22.71</f>
        <v>24.754125000000002</v>
      </c>
      <c r="L170" s="132">
        <f t="shared" si="52"/>
        <v>24.754125000000002</v>
      </c>
      <c r="M170" s="132">
        <f t="shared" si="52"/>
        <v>24.754125000000002</v>
      </c>
      <c r="N170" s="132">
        <f t="shared" si="52"/>
        <v>24.754125000000002</v>
      </c>
      <c r="O170" s="132">
        <f t="shared" si="52"/>
        <v>24.754125000000002</v>
      </c>
      <c r="P170" s="109" t="s">
        <v>87</v>
      </c>
    </row>
    <row r="171" spans="1:16" s="107" customFormat="1" ht="17.25" customHeight="1" x14ac:dyDescent="0.2">
      <c r="A171" s="368"/>
      <c r="B171" s="298"/>
      <c r="C171" s="159"/>
      <c r="D171" s="154"/>
      <c r="E171" s="154"/>
      <c r="F171" s="154"/>
      <c r="G171" s="314"/>
      <c r="H171" s="154"/>
      <c r="I171" s="141" t="s">
        <v>19</v>
      </c>
      <c r="J171" s="120">
        <f>+J170-0.2</f>
        <v>24.554125000000003</v>
      </c>
      <c r="K171" s="132">
        <f t="shared" ref="K171:O171" si="53">+K170-0.2</f>
        <v>24.554125000000003</v>
      </c>
      <c r="L171" s="132">
        <f t="shared" si="53"/>
        <v>24.554125000000003</v>
      </c>
      <c r="M171" s="132">
        <f t="shared" si="53"/>
        <v>24.554125000000003</v>
      </c>
      <c r="N171" s="132">
        <f t="shared" si="53"/>
        <v>24.554125000000003</v>
      </c>
      <c r="O171" s="132">
        <f t="shared" si="53"/>
        <v>24.554125000000003</v>
      </c>
      <c r="P171" s="109" t="s">
        <v>87</v>
      </c>
    </row>
    <row r="172" spans="1:16" s="106" customFormat="1" ht="16.5" customHeight="1" x14ac:dyDescent="0.2">
      <c r="A172" s="359">
        <v>2</v>
      </c>
      <c r="B172" s="310" t="s">
        <v>190</v>
      </c>
      <c r="C172" s="160" t="s">
        <v>94</v>
      </c>
      <c r="D172" s="155" t="s">
        <v>95</v>
      </c>
      <c r="E172" s="155" t="s">
        <v>80</v>
      </c>
      <c r="F172" s="155" t="s">
        <v>81</v>
      </c>
      <c r="G172" s="285" t="s">
        <v>193</v>
      </c>
      <c r="H172" s="155" t="s">
        <v>82</v>
      </c>
      <c r="I172" s="142" t="s">
        <v>18</v>
      </c>
      <c r="J172" s="121">
        <v>31.69</v>
      </c>
      <c r="K172" s="133">
        <v>31.69</v>
      </c>
      <c r="L172" s="133">
        <v>31.69</v>
      </c>
      <c r="M172" s="133">
        <v>31.69</v>
      </c>
      <c r="N172" s="133">
        <v>31.69</v>
      </c>
      <c r="O172" s="133">
        <v>31.69</v>
      </c>
      <c r="P172" s="98" t="s">
        <v>87</v>
      </c>
    </row>
    <row r="173" spans="1:16" s="106" customFormat="1" ht="17.25" customHeight="1" x14ac:dyDescent="0.2">
      <c r="A173" s="360"/>
      <c r="B173" s="311"/>
      <c r="C173" s="161"/>
      <c r="D173" s="156"/>
      <c r="E173" s="156"/>
      <c r="F173" s="156"/>
      <c r="G173" s="286"/>
      <c r="H173" s="156"/>
      <c r="I173" s="143" t="s">
        <v>19</v>
      </c>
      <c r="J173" s="121">
        <v>31.41</v>
      </c>
      <c r="K173" s="133">
        <v>31.41</v>
      </c>
      <c r="L173" s="133">
        <v>31.41</v>
      </c>
      <c r="M173" s="133">
        <v>31.41</v>
      </c>
      <c r="N173" s="133">
        <v>31.41</v>
      </c>
      <c r="O173" s="133">
        <v>31.41</v>
      </c>
      <c r="P173" s="98" t="s">
        <v>87</v>
      </c>
    </row>
    <row r="174" spans="1:16" s="102" customFormat="1" ht="18" customHeight="1" x14ac:dyDescent="0.2">
      <c r="A174" s="295">
        <v>3</v>
      </c>
      <c r="B174" s="297" t="s">
        <v>215</v>
      </c>
      <c r="C174" s="279"/>
      <c r="D174" s="280"/>
      <c r="E174" s="281"/>
      <c r="F174" s="285" t="s">
        <v>194</v>
      </c>
      <c r="G174" s="287"/>
      <c r="H174" s="288"/>
      <c r="I174" s="196" t="s">
        <v>18</v>
      </c>
      <c r="J174" s="120">
        <v>27.56</v>
      </c>
      <c r="K174" s="120">
        <v>27.56</v>
      </c>
      <c r="L174" s="120">
        <v>27.56</v>
      </c>
      <c r="M174" s="120">
        <v>27.56</v>
      </c>
      <c r="N174" s="120">
        <v>27.56</v>
      </c>
      <c r="O174" s="120">
        <v>27.56</v>
      </c>
      <c r="P174" s="101"/>
    </row>
    <row r="175" spans="1:16" s="102" customFormat="1" ht="32.25" customHeight="1" x14ac:dyDescent="0.2">
      <c r="A175" s="296"/>
      <c r="B175" s="298"/>
      <c r="C175" s="282"/>
      <c r="D175" s="283"/>
      <c r="E175" s="284"/>
      <c r="F175" s="286"/>
      <c r="G175" s="289"/>
      <c r="H175" s="290"/>
      <c r="I175" s="206" t="s">
        <v>19</v>
      </c>
      <c r="J175" s="120">
        <v>27.56</v>
      </c>
      <c r="K175" s="120">
        <v>27.56</v>
      </c>
      <c r="L175" s="120">
        <v>27.56</v>
      </c>
      <c r="M175" s="120">
        <v>27.56</v>
      </c>
      <c r="N175" s="120">
        <v>27.56</v>
      </c>
      <c r="O175" s="120">
        <v>27.56</v>
      </c>
      <c r="P175" s="101"/>
    </row>
    <row r="176" spans="1:16" s="2" customFormat="1" ht="29.25" customHeight="1" x14ac:dyDescent="0.2">
      <c r="A176" s="295">
        <v>3</v>
      </c>
      <c r="B176" s="297" t="s">
        <v>76</v>
      </c>
      <c r="C176" s="93" t="s">
        <v>88</v>
      </c>
      <c r="D176" s="151" t="s">
        <v>89</v>
      </c>
      <c r="E176" s="124">
        <v>0.42</v>
      </c>
      <c r="F176" s="124" t="s">
        <v>90</v>
      </c>
      <c r="G176" s="344" t="s">
        <v>91</v>
      </c>
      <c r="H176" s="162" t="s">
        <v>93</v>
      </c>
      <c r="I176" s="196" t="s">
        <v>18</v>
      </c>
      <c r="J176" s="88">
        <v>8.4</v>
      </c>
      <c r="K176" s="180">
        <v>8.4</v>
      </c>
      <c r="L176" s="180">
        <v>8.4</v>
      </c>
      <c r="M176" s="180">
        <v>8.4</v>
      </c>
      <c r="N176" s="180">
        <v>8.4</v>
      </c>
      <c r="O176" s="180">
        <v>8.4</v>
      </c>
      <c r="P176" s="91" t="s">
        <v>92</v>
      </c>
    </row>
    <row r="177" spans="1:16" s="2" customFormat="1" ht="21" customHeight="1" x14ac:dyDescent="0.2">
      <c r="A177" s="296"/>
      <c r="B177" s="298"/>
      <c r="C177" s="93" t="s">
        <v>88</v>
      </c>
      <c r="D177" s="151" t="s">
        <v>89</v>
      </c>
      <c r="E177" s="124">
        <v>0.42</v>
      </c>
      <c r="F177" s="124" t="s">
        <v>90</v>
      </c>
      <c r="G177" s="344"/>
      <c r="H177" s="162" t="s">
        <v>93</v>
      </c>
      <c r="I177" s="139" t="s">
        <v>19</v>
      </c>
      <c r="J177" s="88">
        <v>8.4</v>
      </c>
      <c r="K177" s="180">
        <v>8.4</v>
      </c>
      <c r="L177" s="180">
        <v>8.4</v>
      </c>
      <c r="M177" s="180">
        <v>8.4</v>
      </c>
      <c r="N177" s="180">
        <v>8.4</v>
      </c>
      <c r="O177" s="180">
        <v>8.4</v>
      </c>
      <c r="P177" s="91" t="s">
        <v>92</v>
      </c>
    </row>
    <row r="178" spans="1:16" s="30" customFormat="1" ht="24" customHeight="1" x14ac:dyDescent="0.2">
      <c r="A178" s="21">
        <v>18</v>
      </c>
      <c r="B178" s="22" t="s">
        <v>70</v>
      </c>
      <c r="C178" s="157"/>
      <c r="D178" s="157"/>
      <c r="E178" s="157"/>
      <c r="F178" s="157"/>
      <c r="G178" s="157"/>
      <c r="H178" s="157"/>
      <c r="I178" s="23"/>
      <c r="J178" s="119"/>
      <c r="K178" s="179"/>
      <c r="L178" s="179"/>
      <c r="M178" s="179"/>
      <c r="N178" s="179"/>
      <c r="O178" s="179"/>
      <c r="P178" s="75"/>
    </row>
    <row r="179" spans="1:16" ht="24.75" customHeight="1" x14ac:dyDescent="0.2">
      <c r="A179" s="299">
        <v>1</v>
      </c>
      <c r="B179" s="301" t="s">
        <v>74</v>
      </c>
      <c r="C179" s="361" t="s">
        <v>83</v>
      </c>
      <c r="D179" s="361" t="s">
        <v>77</v>
      </c>
      <c r="E179" s="285"/>
      <c r="F179" s="285" t="s">
        <v>164</v>
      </c>
      <c r="G179" s="369" t="s">
        <v>153</v>
      </c>
      <c r="H179" s="285">
        <v>50</v>
      </c>
      <c r="I179" s="11" t="s">
        <v>18</v>
      </c>
      <c r="J179" s="137">
        <f>'[1]Costing Sept ''21'!$O$28</f>
        <v>15.189677419354839</v>
      </c>
      <c r="K179" s="182">
        <f>'[1]Costing Sept ''21'!$O$28</f>
        <v>15.189677419354839</v>
      </c>
      <c r="L179" s="182">
        <f>'[1]Costing Sept ''21'!$O$28</f>
        <v>15.189677419354839</v>
      </c>
      <c r="M179" s="182">
        <f>'[1]Costing Sept ''21'!$O$28</f>
        <v>15.189677419354839</v>
      </c>
      <c r="N179" s="182">
        <f>'[1]Costing Sept ''21'!$O$28</f>
        <v>15.189677419354839</v>
      </c>
      <c r="O179" s="182">
        <f>'[1]Costing Sept ''21'!$O$28</f>
        <v>15.189677419354839</v>
      </c>
      <c r="P179" s="76" t="s">
        <v>85</v>
      </c>
    </row>
    <row r="180" spans="1:16" ht="49.5" customHeight="1" x14ac:dyDescent="0.2">
      <c r="A180" s="300"/>
      <c r="B180" s="302"/>
      <c r="C180" s="362"/>
      <c r="D180" s="362"/>
      <c r="E180" s="286"/>
      <c r="F180" s="286"/>
      <c r="G180" s="369"/>
      <c r="H180" s="286"/>
      <c r="I180" s="135" t="s">
        <v>19</v>
      </c>
      <c r="J180" s="52">
        <f t="shared" ref="J180:O180" si="54">J179*0.98</f>
        <v>14.885883870967742</v>
      </c>
      <c r="K180" s="178">
        <f t="shared" si="54"/>
        <v>14.885883870967742</v>
      </c>
      <c r="L180" s="178">
        <f t="shared" si="54"/>
        <v>14.885883870967742</v>
      </c>
      <c r="M180" s="178">
        <f t="shared" si="54"/>
        <v>14.885883870967742</v>
      </c>
      <c r="N180" s="178">
        <f t="shared" si="54"/>
        <v>14.885883870967742</v>
      </c>
      <c r="O180" s="178">
        <f t="shared" si="54"/>
        <v>14.885883870967742</v>
      </c>
      <c r="P180" s="80" t="s">
        <v>86</v>
      </c>
    </row>
    <row r="181" spans="1:16" ht="12" customHeight="1" x14ac:dyDescent="0.2">
      <c r="A181" s="299">
        <v>2</v>
      </c>
      <c r="B181" s="301" t="s">
        <v>75</v>
      </c>
      <c r="C181" s="391" t="s">
        <v>103</v>
      </c>
      <c r="D181" s="392"/>
      <c r="E181" s="392"/>
      <c r="F181" s="392"/>
      <c r="G181" s="392"/>
      <c r="H181" s="392"/>
      <c r="I181" s="392"/>
      <c r="J181" s="392"/>
      <c r="K181" s="392"/>
      <c r="L181" s="392"/>
      <c r="M181" s="392"/>
      <c r="N181" s="392"/>
      <c r="O181" s="392"/>
      <c r="P181" s="393"/>
    </row>
    <row r="182" spans="1:16" ht="11.25" customHeight="1" x14ac:dyDescent="0.2">
      <c r="A182" s="300"/>
      <c r="B182" s="302"/>
      <c r="C182" s="394"/>
      <c r="D182" s="395"/>
      <c r="E182" s="395"/>
      <c r="F182" s="395"/>
      <c r="G182" s="395"/>
      <c r="H182" s="395"/>
      <c r="I182" s="395"/>
      <c r="J182" s="395"/>
      <c r="K182" s="395"/>
      <c r="L182" s="395"/>
      <c r="M182" s="395"/>
      <c r="N182" s="395"/>
      <c r="O182" s="395"/>
      <c r="P182" s="396"/>
    </row>
    <row r="183" spans="1:16" s="102" customFormat="1" ht="18" customHeight="1" x14ac:dyDescent="0.2">
      <c r="A183" s="295">
        <v>3</v>
      </c>
      <c r="B183" s="297" t="s">
        <v>215</v>
      </c>
      <c r="C183" s="279"/>
      <c r="D183" s="280"/>
      <c r="E183" s="281"/>
      <c r="F183" s="285" t="s">
        <v>194</v>
      </c>
      <c r="G183" s="287"/>
      <c r="H183" s="288"/>
      <c r="I183" s="196" t="s">
        <v>18</v>
      </c>
      <c r="J183" s="120">
        <v>18.37</v>
      </c>
      <c r="K183" s="120">
        <v>18.37</v>
      </c>
      <c r="L183" s="120">
        <v>18.37</v>
      </c>
      <c r="M183" s="120">
        <v>18.37</v>
      </c>
      <c r="N183" s="120">
        <v>18.37</v>
      </c>
      <c r="O183" s="120">
        <v>18.37</v>
      </c>
      <c r="P183" s="101"/>
    </row>
    <row r="184" spans="1:16" s="102" customFormat="1" ht="31.5" customHeight="1" x14ac:dyDescent="0.2">
      <c r="A184" s="296"/>
      <c r="B184" s="298"/>
      <c r="C184" s="282"/>
      <c r="D184" s="283"/>
      <c r="E184" s="284"/>
      <c r="F184" s="286"/>
      <c r="G184" s="289"/>
      <c r="H184" s="290"/>
      <c r="I184" s="206" t="s">
        <v>19</v>
      </c>
      <c r="J184" s="120">
        <v>18.37</v>
      </c>
      <c r="K184" s="120">
        <v>18.37</v>
      </c>
      <c r="L184" s="120">
        <v>18.37</v>
      </c>
      <c r="M184" s="120">
        <v>18.37</v>
      </c>
      <c r="N184" s="120">
        <v>18.37</v>
      </c>
      <c r="O184" s="120">
        <v>18.37</v>
      </c>
      <c r="P184" s="101"/>
    </row>
    <row r="185" spans="1:16" s="2" customFormat="1" ht="24" customHeight="1" x14ac:dyDescent="0.2">
      <c r="A185" s="295">
        <v>3</v>
      </c>
      <c r="B185" s="297" t="s">
        <v>76</v>
      </c>
      <c r="C185" s="93" t="s">
        <v>88</v>
      </c>
      <c r="D185" s="151" t="s">
        <v>89</v>
      </c>
      <c r="E185" s="124">
        <v>0.42</v>
      </c>
      <c r="F185" s="124" t="s">
        <v>90</v>
      </c>
      <c r="G185" s="344" t="s">
        <v>105</v>
      </c>
      <c r="H185" s="162" t="s">
        <v>93</v>
      </c>
      <c r="I185" s="196" t="s">
        <v>18</v>
      </c>
      <c r="J185" s="88">
        <v>5.6</v>
      </c>
      <c r="K185" s="180">
        <v>5.6</v>
      </c>
      <c r="L185" s="180">
        <v>5.6</v>
      </c>
      <c r="M185" s="180">
        <v>5.6</v>
      </c>
      <c r="N185" s="180">
        <v>5.6</v>
      </c>
      <c r="O185" s="180">
        <v>5.6</v>
      </c>
      <c r="P185" s="91" t="s">
        <v>92</v>
      </c>
    </row>
    <row r="186" spans="1:16" s="2" customFormat="1" ht="24" customHeight="1" x14ac:dyDescent="0.2">
      <c r="A186" s="296"/>
      <c r="B186" s="298"/>
      <c r="C186" s="93" t="s">
        <v>88</v>
      </c>
      <c r="D186" s="151" t="s">
        <v>89</v>
      </c>
      <c r="E186" s="124">
        <v>0.42</v>
      </c>
      <c r="F186" s="124" t="s">
        <v>90</v>
      </c>
      <c r="G186" s="344"/>
      <c r="H186" s="162" t="s">
        <v>93</v>
      </c>
      <c r="I186" s="139" t="s">
        <v>19</v>
      </c>
      <c r="J186" s="88">
        <v>5.6</v>
      </c>
      <c r="K186" s="180">
        <v>5.6</v>
      </c>
      <c r="L186" s="180">
        <v>5.6</v>
      </c>
      <c r="M186" s="180">
        <v>5.6</v>
      </c>
      <c r="N186" s="180">
        <v>5.6</v>
      </c>
      <c r="O186" s="180">
        <v>5.6</v>
      </c>
      <c r="P186" s="91" t="s">
        <v>92</v>
      </c>
    </row>
    <row r="187" spans="1:16" s="30" customFormat="1" ht="27.75" customHeight="1" x14ac:dyDescent="0.2">
      <c r="A187" s="21">
        <v>19</v>
      </c>
      <c r="B187" s="34" t="s">
        <v>20</v>
      </c>
      <c r="C187" s="21"/>
      <c r="D187" s="21"/>
      <c r="E187" s="21"/>
      <c r="F187" s="21"/>
      <c r="G187" s="21"/>
      <c r="H187" s="21"/>
      <c r="I187" s="23"/>
      <c r="J187" s="119"/>
      <c r="K187" s="179"/>
      <c r="L187" s="179"/>
      <c r="M187" s="179"/>
      <c r="N187" s="179"/>
      <c r="O187" s="179"/>
      <c r="P187" s="75"/>
    </row>
    <row r="188" spans="1:16" s="2" customFormat="1" ht="63.75" customHeight="1" x14ac:dyDescent="0.2">
      <c r="A188" s="299">
        <v>1</v>
      </c>
      <c r="B188" s="301" t="s">
        <v>130</v>
      </c>
      <c r="C188" s="291" t="s">
        <v>196</v>
      </c>
      <c r="D188" s="331" t="s">
        <v>121</v>
      </c>
      <c r="E188" s="340"/>
      <c r="F188" s="342" t="s">
        <v>156</v>
      </c>
      <c r="G188" s="338" t="s">
        <v>195</v>
      </c>
      <c r="H188" s="340" t="s">
        <v>197</v>
      </c>
      <c r="I188" s="196" t="s">
        <v>18</v>
      </c>
      <c r="J188" s="208">
        <f>'[1]Costing Sept ''21'!$O$29</f>
        <v>0.68582799999999999</v>
      </c>
      <c r="K188" s="192">
        <f>'[1]Costing Sept ''21'!$O$29</f>
        <v>0.68582799999999999</v>
      </c>
      <c r="L188" s="192">
        <f>'[1]Costing Sept ''21'!$O$29</f>
        <v>0.68582799999999999</v>
      </c>
      <c r="M188" s="192">
        <f>'[1]Costing Sept ''21'!$O$29</f>
        <v>0.68582799999999999</v>
      </c>
      <c r="N188" s="192">
        <f>'[1]Costing Sept ''21'!$O$29</f>
        <v>0.68582799999999999</v>
      </c>
      <c r="O188" s="192">
        <f>'[1]Costing Sept ''21'!$O$29</f>
        <v>0.68582799999999999</v>
      </c>
      <c r="P188" s="191" t="s">
        <v>198</v>
      </c>
    </row>
    <row r="189" spans="1:16" ht="24" customHeight="1" x14ac:dyDescent="0.2">
      <c r="A189" s="300"/>
      <c r="B189" s="302"/>
      <c r="C189" s="291"/>
      <c r="D189" s="332"/>
      <c r="E189" s="341"/>
      <c r="F189" s="343"/>
      <c r="G189" s="339"/>
      <c r="H189" s="341"/>
      <c r="I189" s="139" t="s">
        <v>19</v>
      </c>
      <c r="J189" s="208">
        <f>'[1]Costing Sept ''21'!$O$29</f>
        <v>0.68582799999999999</v>
      </c>
      <c r="K189" s="192">
        <f>'[1]Costing Sept ''21'!$O$29</f>
        <v>0.68582799999999999</v>
      </c>
      <c r="L189" s="192">
        <f>'[1]Costing Sept ''21'!$O$29</f>
        <v>0.68582799999999999</v>
      </c>
      <c r="M189" s="192">
        <f>'[1]Costing Sept ''21'!$O$29</f>
        <v>0.68582799999999999</v>
      </c>
      <c r="N189" s="192">
        <f>'[1]Costing Sept ''21'!$O$29</f>
        <v>0.68582799999999999</v>
      </c>
      <c r="O189" s="192">
        <f>'[1]Costing Sept ''21'!$O$29</f>
        <v>0.68582799999999999</v>
      </c>
      <c r="P189" s="191" t="s">
        <v>198</v>
      </c>
    </row>
    <row r="190" spans="1:16" s="2" customFormat="1" ht="63.75" customHeight="1" x14ac:dyDescent="0.2">
      <c r="A190" s="299">
        <v>1</v>
      </c>
      <c r="B190" s="301" t="s">
        <v>132</v>
      </c>
      <c r="C190" s="291" t="s">
        <v>196</v>
      </c>
      <c r="D190" s="331" t="s">
        <v>121</v>
      </c>
      <c r="E190" s="340"/>
      <c r="F190" s="342" t="s">
        <v>156</v>
      </c>
      <c r="G190" s="338" t="s">
        <v>199</v>
      </c>
      <c r="H190" s="340" t="s">
        <v>197</v>
      </c>
      <c r="I190" s="196" t="s">
        <v>18</v>
      </c>
      <c r="J190" s="208">
        <f>'[1]Costing Sept ''21'!$O$30</f>
        <v>0.82611100000000004</v>
      </c>
      <c r="K190" s="192">
        <f>'[1]Costing Sept ''21'!$O$30</f>
        <v>0.82611100000000004</v>
      </c>
      <c r="L190" s="192">
        <f>'[1]Costing Sept ''21'!$O$30</f>
        <v>0.82611100000000004</v>
      </c>
      <c r="M190" s="192">
        <f>'[1]Costing Sept ''21'!$O$30</f>
        <v>0.82611100000000004</v>
      </c>
      <c r="N190" s="192">
        <f>'[1]Costing Sept ''21'!$O$30</f>
        <v>0.82611100000000004</v>
      </c>
      <c r="O190" s="192">
        <f>'[1]Costing Sept ''21'!$O$30</f>
        <v>0.82611100000000004</v>
      </c>
      <c r="P190" s="191" t="s">
        <v>198</v>
      </c>
    </row>
    <row r="191" spans="1:16" ht="24" customHeight="1" x14ac:dyDescent="0.2">
      <c r="A191" s="300"/>
      <c r="B191" s="302"/>
      <c r="C191" s="291"/>
      <c r="D191" s="332"/>
      <c r="E191" s="341"/>
      <c r="F191" s="343"/>
      <c r="G191" s="339"/>
      <c r="H191" s="341"/>
      <c r="I191" s="139" t="s">
        <v>19</v>
      </c>
      <c r="J191" s="208">
        <f>'[1]Costing Sept ''21'!$O$30</f>
        <v>0.82611100000000004</v>
      </c>
      <c r="K191" s="192">
        <f>'[1]Costing Sept ''21'!$O$30</f>
        <v>0.82611100000000004</v>
      </c>
      <c r="L191" s="192">
        <f>'[1]Costing Sept ''21'!$O$30</f>
        <v>0.82611100000000004</v>
      </c>
      <c r="M191" s="192">
        <f>'[1]Costing Sept ''21'!$O$30</f>
        <v>0.82611100000000004</v>
      </c>
      <c r="N191" s="192">
        <f>'[1]Costing Sept ''21'!$O$30</f>
        <v>0.82611100000000004</v>
      </c>
      <c r="O191" s="192">
        <f>'[1]Costing Sept ''21'!$O$30</f>
        <v>0.82611100000000004</v>
      </c>
      <c r="P191" s="191" t="s">
        <v>198</v>
      </c>
    </row>
    <row r="192" spans="1:16" s="2" customFormat="1" ht="59.25" customHeight="1" x14ac:dyDescent="0.2">
      <c r="A192" s="299">
        <v>1</v>
      </c>
      <c r="B192" s="301" t="s">
        <v>166</v>
      </c>
      <c r="C192" s="291" t="s">
        <v>196</v>
      </c>
      <c r="D192" s="331" t="s">
        <v>121</v>
      </c>
      <c r="E192" s="340"/>
      <c r="F192" s="342" t="s">
        <v>156</v>
      </c>
      <c r="G192" s="338" t="s">
        <v>199</v>
      </c>
      <c r="H192" s="340" t="s">
        <v>197</v>
      </c>
      <c r="I192" s="196" t="s">
        <v>18</v>
      </c>
      <c r="J192" s="208">
        <f>'[1]Costing Sept ''21'!$O$31</f>
        <v>0.62348000000000015</v>
      </c>
      <c r="K192" s="192">
        <f>'[1]Costing Sept ''21'!$O$31</f>
        <v>0.62348000000000015</v>
      </c>
      <c r="L192" s="192">
        <f>'[1]Costing Sept ''21'!$O$31</f>
        <v>0.62348000000000015</v>
      </c>
      <c r="M192" s="192">
        <f>'[1]Costing Sept ''21'!$O$31</f>
        <v>0.62348000000000015</v>
      </c>
      <c r="N192" s="192">
        <f>'[1]Costing Sept ''21'!$O$31</f>
        <v>0.62348000000000015</v>
      </c>
      <c r="O192" s="192">
        <f>'[1]Costing Sept ''21'!$O$31</f>
        <v>0.62348000000000015</v>
      </c>
      <c r="P192" s="191" t="s">
        <v>198</v>
      </c>
    </row>
    <row r="193" spans="1:16" ht="29.25" customHeight="1" x14ac:dyDescent="0.2">
      <c r="A193" s="300"/>
      <c r="B193" s="302"/>
      <c r="C193" s="291"/>
      <c r="D193" s="332"/>
      <c r="E193" s="341"/>
      <c r="F193" s="343"/>
      <c r="G193" s="339"/>
      <c r="H193" s="341"/>
      <c r="I193" s="139" t="s">
        <v>19</v>
      </c>
      <c r="J193" s="208">
        <f>'[1]Costing Sept ''21'!$O$31</f>
        <v>0.62348000000000015</v>
      </c>
      <c r="K193" s="192">
        <f>'[1]Costing Sept ''21'!$O$31</f>
        <v>0.62348000000000015</v>
      </c>
      <c r="L193" s="192">
        <f>'[1]Costing Sept ''21'!$O$31</f>
        <v>0.62348000000000015</v>
      </c>
      <c r="M193" s="192">
        <f>'[1]Costing Sept ''21'!$O$31</f>
        <v>0.62348000000000015</v>
      </c>
      <c r="N193" s="192">
        <f>'[1]Costing Sept ''21'!$O$31</f>
        <v>0.62348000000000015</v>
      </c>
      <c r="O193" s="192">
        <f>'[1]Costing Sept ''21'!$O$31</f>
        <v>0.62348000000000015</v>
      </c>
      <c r="P193" s="191" t="s">
        <v>198</v>
      </c>
    </row>
    <row r="194" spans="1:16" s="2" customFormat="1" ht="59.25" customHeight="1" x14ac:dyDescent="0.2">
      <c r="A194" s="299">
        <v>1</v>
      </c>
      <c r="B194" s="301" t="s">
        <v>169</v>
      </c>
      <c r="C194" s="291" t="s">
        <v>196</v>
      </c>
      <c r="D194" s="331" t="s">
        <v>121</v>
      </c>
      <c r="E194" s="340"/>
      <c r="F194" s="342" t="s">
        <v>156</v>
      </c>
      <c r="G194" s="338" t="s">
        <v>200</v>
      </c>
      <c r="H194" s="340" t="s">
        <v>197</v>
      </c>
      <c r="I194" s="196" t="s">
        <v>18</v>
      </c>
      <c r="J194" s="208">
        <f>'[1]Costing Sept ''21'!$O$32</f>
        <v>0.65465400000000007</v>
      </c>
      <c r="K194" s="192">
        <f>'[1]Costing Sept ''21'!$O$32</f>
        <v>0.65465400000000007</v>
      </c>
      <c r="L194" s="192">
        <f>'[1]Costing Sept ''21'!$O$32</f>
        <v>0.65465400000000007</v>
      </c>
      <c r="M194" s="192">
        <f>'[1]Costing Sept ''21'!$O$32</f>
        <v>0.65465400000000007</v>
      </c>
      <c r="N194" s="192">
        <f>'[1]Costing Sept ''21'!$O$32</f>
        <v>0.65465400000000007</v>
      </c>
      <c r="O194" s="192">
        <f>'[1]Costing Sept ''21'!$O$32</f>
        <v>0.65465400000000007</v>
      </c>
      <c r="P194" s="191" t="s">
        <v>198</v>
      </c>
    </row>
    <row r="195" spans="1:16" ht="37.5" customHeight="1" x14ac:dyDescent="0.2">
      <c r="A195" s="300"/>
      <c r="B195" s="302"/>
      <c r="C195" s="291"/>
      <c r="D195" s="332"/>
      <c r="E195" s="341"/>
      <c r="F195" s="343"/>
      <c r="G195" s="339"/>
      <c r="H195" s="341"/>
      <c r="I195" s="139" t="s">
        <v>19</v>
      </c>
      <c r="J195" s="208">
        <f>'[1]Costing Sept ''21'!$O$32</f>
        <v>0.65465400000000007</v>
      </c>
      <c r="K195" s="192">
        <f>'[1]Costing Sept ''21'!$O$32</f>
        <v>0.65465400000000007</v>
      </c>
      <c r="L195" s="192">
        <f>'[1]Costing Sept ''21'!$O$32</f>
        <v>0.65465400000000007</v>
      </c>
      <c r="M195" s="192">
        <f>'[1]Costing Sept ''21'!$O$32</f>
        <v>0.65465400000000007</v>
      </c>
      <c r="N195" s="192">
        <f>'[1]Costing Sept ''21'!$O$32</f>
        <v>0.65465400000000007</v>
      </c>
      <c r="O195" s="192">
        <f>'[1]Costing Sept ''21'!$O$32</f>
        <v>0.65465400000000007</v>
      </c>
      <c r="P195" s="191" t="s">
        <v>198</v>
      </c>
    </row>
    <row r="196" spans="1:16" s="2" customFormat="1" ht="59.25" customHeight="1" x14ac:dyDescent="0.2">
      <c r="A196" s="299">
        <v>1</v>
      </c>
      <c r="B196" s="301" t="s">
        <v>170</v>
      </c>
      <c r="C196" s="291" t="s">
        <v>196</v>
      </c>
      <c r="D196" s="331" t="s">
        <v>121</v>
      </c>
      <c r="E196" s="340"/>
      <c r="F196" s="342" t="s">
        <v>156</v>
      </c>
      <c r="G196" s="338" t="s">
        <v>201</v>
      </c>
      <c r="H196" s="340" t="s">
        <v>197</v>
      </c>
      <c r="I196" s="196" t="s">
        <v>18</v>
      </c>
      <c r="J196" s="208">
        <f>'[1]Costing Sept ''21'!$O$33</f>
        <v>0.592306</v>
      </c>
      <c r="K196" s="192">
        <f>'[1]Costing Sept ''21'!$O$33</f>
        <v>0.592306</v>
      </c>
      <c r="L196" s="192">
        <f>'[1]Costing Sept ''21'!$O$33</f>
        <v>0.592306</v>
      </c>
      <c r="M196" s="192">
        <f>'[1]Costing Sept ''21'!$O$33</f>
        <v>0.592306</v>
      </c>
      <c r="N196" s="192">
        <f>'[1]Costing Sept ''21'!$O$33</f>
        <v>0.592306</v>
      </c>
      <c r="O196" s="192">
        <f>'[1]Costing Sept ''21'!$O$33</f>
        <v>0.592306</v>
      </c>
      <c r="P196" s="191" t="s">
        <v>198</v>
      </c>
    </row>
    <row r="197" spans="1:16" ht="37.5" customHeight="1" x14ac:dyDescent="0.2">
      <c r="A197" s="300"/>
      <c r="B197" s="302"/>
      <c r="C197" s="291"/>
      <c r="D197" s="332"/>
      <c r="E197" s="341"/>
      <c r="F197" s="343"/>
      <c r="G197" s="339"/>
      <c r="H197" s="341"/>
      <c r="I197" s="139" t="s">
        <v>19</v>
      </c>
      <c r="J197" s="208">
        <f>'[1]Costing Sept ''21'!$O$33</f>
        <v>0.592306</v>
      </c>
      <c r="K197" s="192">
        <f>'[1]Costing Sept ''21'!$O$33</f>
        <v>0.592306</v>
      </c>
      <c r="L197" s="192">
        <f>'[1]Costing Sept ''21'!$O$33</f>
        <v>0.592306</v>
      </c>
      <c r="M197" s="192">
        <f>'[1]Costing Sept ''21'!$O$33</f>
        <v>0.592306</v>
      </c>
      <c r="N197" s="192">
        <f>'[1]Costing Sept ''21'!$O$33</f>
        <v>0.592306</v>
      </c>
      <c r="O197" s="192">
        <f>'[1]Costing Sept ''21'!$O$33</f>
        <v>0.592306</v>
      </c>
      <c r="P197" s="191" t="s">
        <v>198</v>
      </c>
    </row>
    <row r="198" spans="1:16" s="2" customFormat="1" ht="59.25" customHeight="1" x14ac:dyDescent="0.2">
      <c r="A198" s="299">
        <v>1</v>
      </c>
      <c r="B198" s="301" t="s">
        <v>202</v>
      </c>
      <c r="C198" s="291" t="s">
        <v>196</v>
      </c>
      <c r="D198" s="331" t="s">
        <v>121</v>
      </c>
      <c r="E198" s="340"/>
      <c r="F198" s="342" t="s">
        <v>156</v>
      </c>
      <c r="G198" s="338" t="s">
        <v>203</v>
      </c>
      <c r="H198" s="340" t="s">
        <v>197</v>
      </c>
      <c r="I198" s="196" t="s">
        <v>18</v>
      </c>
      <c r="J198" s="208">
        <f>'[1]Costing Sept ''21'!$O$34</f>
        <v>0.62348000000000015</v>
      </c>
      <c r="K198" s="192">
        <f>'[1]Costing Sept ''21'!$O$34</f>
        <v>0.62348000000000015</v>
      </c>
      <c r="L198" s="192">
        <f>'[1]Costing Sept ''21'!$O$34</f>
        <v>0.62348000000000015</v>
      </c>
      <c r="M198" s="192">
        <f>'[1]Costing Sept ''21'!$O$34</f>
        <v>0.62348000000000015</v>
      </c>
      <c r="N198" s="192">
        <f>'[1]Costing Sept ''21'!$O$34</f>
        <v>0.62348000000000015</v>
      </c>
      <c r="O198" s="192">
        <f>'[1]Costing Sept ''21'!$O$34</f>
        <v>0.62348000000000015</v>
      </c>
      <c r="P198" s="191" t="s">
        <v>198</v>
      </c>
    </row>
    <row r="199" spans="1:16" ht="51.75" customHeight="1" x14ac:dyDescent="0.2">
      <c r="A199" s="300"/>
      <c r="B199" s="302"/>
      <c r="C199" s="291"/>
      <c r="D199" s="332"/>
      <c r="E199" s="341"/>
      <c r="F199" s="343"/>
      <c r="G199" s="339"/>
      <c r="H199" s="341"/>
      <c r="I199" s="139" t="s">
        <v>19</v>
      </c>
      <c r="J199" s="208">
        <f>'[1]Costing Sept ''21'!$O$34</f>
        <v>0.62348000000000015</v>
      </c>
      <c r="K199" s="192">
        <f>'[1]Costing Sept ''21'!$O$34</f>
        <v>0.62348000000000015</v>
      </c>
      <c r="L199" s="192">
        <f>'[1]Costing Sept ''21'!$O$34</f>
        <v>0.62348000000000015</v>
      </c>
      <c r="M199" s="192">
        <f>'[1]Costing Sept ''21'!$O$34</f>
        <v>0.62348000000000015</v>
      </c>
      <c r="N199" s="192">
        <f>'[1]Costing Sept ''21'!$O$34</f>
        <v>0.62348000000000015</v>
      </c>
      <c r="O199" s="192">
        <f>'[1]Costing Sept ''21'!$O$34</f>
        <v>0.62348000000000015</v>
      </c>
      <c r="P199" s="191" t="s">
        <v>198</v>
      </c>
    </row>
    <row r="200" spans="1:16" s="2" customFormat="1" ht="59.25" customHeight="1" x14ac:dyDescent="0.2">
      <c r="A200" s="299">
        <v>1</v>
      </c>
      <c r="B200" s="301" t="s">
        <v>204</v>
      </c>
      <c r="C200" s="291" t="s">
        <v>196</v>
      </c>
      <c r="D200" s="331" t="s">
        <v>121</v>
      </c>
      <c r="E200" s="340"/>
      <c r="F200" s="342" t="s">
        <v>156</v>
      </c>
      <c r="G200" s="338" t="s">
        <v>205</v>
      </c>
      <c r="H200" s="340" t="s">
        <v>197</v>
      </c>
      <c r="I200" s="196" t="s">
        <v>18</v>
      </c>
      <c r="J200" s="208">
        <f>'[1]Costing Sept ''21'!$O$35</f>
        <v>0.51437100000000002</v>
      </c>
      <c r="K200" s="192">
        <f>'[1]Costing Sept ''21'!$O$35</f>
        <v>0.51437100000000002</v>
      </c>
      <c r="L200" s="192">
        <f>'[1]Costing Sept ''21'!$O$35</f>
        <v>0.51437100000000002</v>
      </c>
      <c r="M200" s="192">
        <f>'[1]Costing Sept ''21'!$O$35</f>
        <v>0.51437100000000002</v>
      </c>
      <c r="N200" s="192">
        <f>'[1]Costing Sept ''21'!$O$35</f>
        <v>0.51437100000000002</v>
      </c>
      <c r="O200" s="192">
        <f>'[1]Costing Sept ''21'!$O$35</f>
        <v>0.51437100000000002</v>
      </c>
      <c r="P200" s="191" t="s">
        <v>198</v>
      </c>
    </row>
    <row r="201" spans="1:16" ht="51.75" customHeight="1" x14ac:dyDescent="0.2">
      <c r="A201" s="300"/>
      <c r="B201" s="302"/>
      <c r="C201" s="291"/>
      <c r="D201" s="332"/>
      <c r="E201" s="341"/>
      <c r="F201" s="343"/>
      <c r="G201" s="339"/>
      <c r="H201" s="341"/>
      <c r="I201" s="139" t="s">
        <v>19</v>
      </c>
      <c r="J201" s="208">
        <f>'[1]Costing Sept ''21'!$O$35</f>
        <v>0.51437100000000002</v>
      </c>
      <c r="K201" s="192">
        <f>'[1]Costing Sept ''21'!$O$35</f>
        <v>0.51437100000000002</v>
      </c>
      <c r="L201" s="192">
        <f>'[1]Costing Sept ''21'!$O$35</f>
        <v>0.51437100000000002</v>
      </c>
      <c r="M201" s="192">
        <f>'[1]Costing Sept ''21'!$O$35</f>
        <v>0.51437100000000002</v>
      </c>
      <c r="N201" s="192">
        <f>'[1]Costing Sept ''21'!$O$35</f>
        <v>0.51437100000000002</v>
      </c>
      <c r="O201" s="192">
        <f>'[1]Costing Sept ''21'!$O$35</f>
        <v>0.51437100000000002</v>
      </c>
      <c r="P201" s="191" t="s">
        <v>198</v>
      </c>
    </row>
    <row r="202" spans="1:16" s="2" customFormat="1" ht="59.25" customHeight="1" x14ac:dyDescent="0.2">
      <c r="A202" s="299">
        <v>1</v>
      </c>
      <c r="B202" s="301" t="s">
        <v>206</v>
      </c>
      <c r="C202" s="291" t="s">
        <v>196</v>
      </c>
      <c r="D202" s="331" t="s">
        <v>121</v>
      </c>
      <c r="E202" s="340"/>
      <c r="F202" s="342" t="s">
        <v>156</v>
      </c>
      <c r="G202" s="338" t="s">
        <v>207</v>
      </c>
      <c r="H202" s="340" t="s">
        <v>197</v>
      </c>
      <c r="I202" s="196" t="s">
        <v>18</v>
      </c>
      <c r="J202" s="208">
        <f>'[1]Costing Sept ''21'!$O$36</f>
        <v>0.62348000000000015</v>
      </c>
      <c r="K202" s="192">
        <f>'[1]Costing Sept ''21'!$O$36</f>
        <v>0.62348000000000015</v>
      </c>
      <c r="L202" s="192">
        <f>'[1]Costing Sept ''21'!$O$36</f>
        <v>0.62348000000000015</v>
      </c>
      <c r="M202" s="192">
        <f>'[1]Costing Sept ''21'!$O$36</f>
        <v>0.62348000000000015</v>
      </c>
      <c r="N202" s="192">
        <f>'[1]Costing Sept ''21'!$O$36</f>
        <v>0.62348000000000015</v>
      </c>
      <c r="O202" s="192">
        <f>'[1]Costing Sept ''21'!$O$36</f>
        <v>0.62348000000000015</v>
      </c>
      <c r="P202" s="191" t="s">
        <v>198</v>
      </c>
    </row>
    <row r="203" spans="1:16" ht="51.75" customHeight="1" x14ac:dyDescent="0.2">
      <c r="A203" s="300"/>
      <c r="B203" s="302"/>
      <c r="C203" s="291"/>
      <c r="D203" s="332"/>
      <c r="E203" s="341"/>
      <c r="F203" s="343"/>
      <c r="G203" s="339"/>
      <c r="H203" s="341"/>
      <c r="I203" s="139" t="s">
        <v>19</v>
      </c>
      <c r="J203" s="208">
        <f>'[1]Costing Sept ''21'!$O$36</f>
        <v>0.62348000000000015</v>
      </c>
      <c r="K203" s="192">
        <f>'[1]Costing Sept ''21'!$O$36</f>
        <v>0.62348000000000015</v>
      </c>
      <c r="L203" s="192">
        <f>'[1]Costing Sept ''21'!$O$36</f>
        <v>0.62348000000000015</v>
      </c>
      <c r="M203" s="192">
        <f>'[1]Costing Sept ''21'!$O$36</f>
        <v>0.62348000000000015</v>
      </c>
      <c r="N203" s="192">
        <f>'[1]Costing Sept ''21'!$O$36</f>
        <v>0.62348000000000015</v>
      </c>
      <c r="O203" s="192">
        <f>'[1]Costing Sept ''21'!$O$36</f>
        <v>0.62348000000000015</v>
      </c>
      <c r="P203" s="191" t="s">
        <v>198</v>
      </c>
    </row>
    <row r="204" spans="1:16" s="2" customFormat="1" ht="59.25" customHeight="1" x14ac:dyDescent="0.2">
      <c r="A204" s="299">
        <v>1</v>
      </c>
      <c r="B204" s="301" t="s">
        <v>208</v>
      </c>
      <c r="C204" s="291" t="s">
        <v>196</v>
      </c>
      <c r="D204" s="331" t="s">
        <v>121</v>
      </c>
      <c r="E204" s="340"/>
      <c r="F204" s="342" t="s">
        <v>156</v>
      </c>
      <c r="G204" s="338" t="s">
        <v>209</v>
      </c>
      <c r="H204" s="340" t="s">
        <v>197</v>
      </c>
      <c r="I204" s="196" t="s">
        <v>18</v>
      </c>
      <c r="J204" s="208">
        <f>'[1]Costing Sept ''21'!$O$37</f>
        <v>0.74817600000000006</v>
      </c>
      <c r="K204" s="192">
        <f>'[1]Costing Sept ''21'!$O$37</f>
        <v>0.74817600000000006</v>
      </c>
      <c r="L204" s="192">
        <f>'[1]Costing Sept ''21'!$O$37</f>
        <v>0.74817600000000006</v>
      </c>
      <c r="M204" s="192">
        <f>'[1]Costing Sept ''21'!$O$37</f>
        <v>0.74817600000000006</v>
      </c>
      <c r="N204" s="192">
        <f>'[1]Costing Sept ''21'!$O$37</f>
        <v>0.74817600000000006</v>
      </c>
      <c r="O204" s="192">
        <f>'[1]Costing Sept ''21'!$O$37</f>
        <v>0.74817600000000006</v>
      </c>
      <c r="P204" s="191" t="s">
        <v>198</v>
      </c>
    </row>
    <row r="205" spans="1:16" ht="35.25" customHeight="1" x14ac:dyDescent="0.2">
      <c r="A205" s="300"/>
      <c r="B205" s="302"/>
      <c r="C205" s="291"/>
      <c r="D205" s="332"/>
      <c r="E205" s="341"/>
      <c r="F205" s="343"/>
      <c r="G205" s="339"/>
      <c r="H205" s="341"/>
      <c r="I205" s="139" t="s">
        <v>19</v>
      </c>
      <c r="J205" s="208">
        <f>'[1]Costing Sept ''21'!$O$37</f>
        <v>0.74817600000000006</v>
      </c>
      <c r="K205" s="192">
        <f>'[1]Costing Sept ''21'!$O$37</f>
        <v>0.74817600000000006</v>
      </c>
      <c r="L205" s="192">
        <f>'[1]Costing Sept ''21'!$O$37</f>
        <v>0.74817600000000006</v>
      </c>
      <c r="M205" s="192">
        <f>'[1]Costing Sept ''21'!$O$37</f>
        <v>0.74817600000000006</v>
      </c>
      <c r="N205" s="192">
        <f>'[1]Costing Sept ''21'!$O$37</f>
        <v>0.74817600000000006</v>
      </c>
      <c r="O205" s="192">
        <f>'[1]Costing Sept ''21'!$O$37</f>
        <v>0.74817600000000006</v>
      </c>
      <c r="P205" s="191" t="s">
        <v>198</v>
      </c>
    </row>
    <row r="206" spans="1:16" s="2" customFormat="1" ht="59.25" customHeight="1" x14ac:dyDescent="0.2">
      <c r="A206" s="299">
        <v>1</v>
      </c>
      <c r="B206" s="301" t="s">
        <v>210</v>
      </c>
      <c r="C206" s="291" t="s">
        <v>196</v>
      </c>
      <c r="D206" s="331" t="s">
        <v>121</v>
      </c>
      <c r="E206" s="340"/>
      <c r="F206" s="342" t="s">
        <v>156</v>
      </c>
      <c r="G206" s="338" t="s">
        <v>211</v>
      </c>
      <c r="H206" s="340" t="s">
        <v>197</v>
      </c>
      <c r="I206" s="196" t="s">
        <v>18</v>
      </c>
      <c r="J206" s="208">
        <f>'[1]Costing Sept ''21'!$O$38</f>
        <v>0.93522000000000005</v>
      </c>
      <c r="K206" s="192">
        <f>'[1]Costing Sept ''21'!$O$38</f>
        <v>0.93522000000000005</v>
      </c>
      <c r="L206" s="192">
        <f>'[1]Costing Sept ''21'!$O$38</f>
        <v>0.93522000000000005</v>
      </c>
      <c r="M206" s="192">
        <f>'[1]Costing Sept ''21'!$O$38</f>
        <v>0.93522000000000005</v>
      </c>
      <c r="N206" s="192">
        <f>'[1]Costing Sept ''21'!$O$38</f>
        <v>0.93522000000000005</v>
      </c>
      <c r="O206" s="192">
        <f>'[1]Costing Sept ''21'!$O$38</f>
        <v>0.93522000000000005</v>
      </c>
      <c r="P206" s="191" t="s">
        <v>198</v>
      </c>
    </row>
    <row r="207" spans="1:16" ht="35.25" customHeight="1" x14ac:dyDescent="0.2">
      <c r="A207" s="300"/>
      <c r="B207" s="302"/>
      <c r="C207" s="291"/>
      <c r="D207" s="332"/>
      <c r="E207" s="341"/>
      <c r="F207" s="343"/>
      <c r="G207" s="339"/>
      <c r="H207" s="341"/>
      <c r="I207" s="139" t="s">
        <v>19</v>
      </c>
      <c r="J207" s="208">
        <f>'[1]Costing Sept ''21'!$O$38</f>
        <v>0.93522000000000005</v>
      </c>
      <c r="K207" s="192">
        <f>'[1]Costing Sept ''21'!$O$38</f>
        <v>0.93522000000000005</v>
      </c>
      <c r="L207" s="192">
        <f>'[1]Costing Sept ''21'!$O$38</f>
        <v>0.93522000000000005</v>
      </c>
      <c r="M207" s="192">
        <f>'[1]Costing Sept ''21'!$O$38</f>
        <v>0.93522000000000005</v>
      </c>
      <c r="N207" s="192">
        <f>'[1]Costing Sept ''21'!$O$38</f>
        <v>0.93522000000000005</v>
      </c>
      <c r="O207" s="192">
        <f>'[1]Costing Sept ''21'!$O$38</f>
        <v>0.93522000000000005</v>
      </c>
      <c r="P207" s="191" t="s">
        <v>198</v>
      </c>
    </row>
    <row r="208" spans="1:16" s="2" customFormat="1" ht="59.25" customHeight="1" x14ac:dyDescent="0.2">
      <c r="A208" s="299">
        <v>1</v>
      </c>
      <c r="B208" s="301" t="s">
        <v>212</v>
      </c>
      <c r="C208" s="291" t="s">
        <v>196</v>
      </c>
      <c r="D208" s="331" t="s">
        <v>121</v>
      </c>
      <c r="E208" s="340"/>
      <c r="F208" s="342" t="s">
        <v>156</v>
      </c>
      <c r="G208" s="338" t="s">
        <v>213</v>
      </c>
      <c r="H208" s="340" t="s">
        <v>197</v>
      </c>
      <c r="I208" s="196" t="s">
        <v>18</v>
      </c>
      <c r="J208" s="208">
        <f>'[1]Costing Sept ''21'!$O$39</f>
        <v>0.74817600000000006</v>
      </c>
      <c r="K208" s="192">
        <f>'[1]Costing Sept ''21'!$O$39</f>
        <v>0.74817600000000006</v>
      </c>
      <c r="L208" s="192">
        <f>'[1]Costing Sept ''21'!$O$39</f>
        <v>0.74817600000000006</v>
      </c>
      <c r="M208" s="192">
        <f>'[1]Costing Sept ''21'!$O$39</f>
        <v>0.74817600000000006</v>
      </c>
      <c r="N208" s="192">
        <f>'[1]Costing Sept ''21'!$O$39</f>
        <v>0.74817600000000006</v>
      </c>
      <c r="O208" s="192">
        <f>'[1]Costing Sept ''21'!$O$39</f>
        <v>0.74817600000000006</v>
      </c>
      <c r="P208" s="191" t="s">
        <v>198</v>
      </c>
    </row>
    <row r="209" spans="1:16" ht="43.5" customHeight="1" x14ac:dyDescent="0.2">
      <c r="A209" s="300"/>
      <c r="B209" s="302"/>
      <c r="C209" s="291"/>
      <c r="D209" s="332"/>
      <c r="E209" s="341"/>
      <c r="F209" s="343"/>
      <c r="G209" s="339"/>
      <c r="H209" s="341"/>
      <c r="I209" s="139" t="s">
        <v>19</v>
      </c>
      <c r="J209" s="208">
        <f>'[1]Costing Sept ''21'!$O$39</f>
        <v>0.74817600000000006</v>
      </c>
      <c r="K209" s="192">
        <f>'[1]Costing Sept ''21'!$O$39</f>
        <v>0.74817600000000006</v>
      </c>
      <c r="L209" s="192">
        <f>'[1]Costing Sept ''21'!$O$39</f>
        <v>0.74817600000000006</v>
      </c>
      <c r="M209" s="192">
        <f>'[1]Costing Sept ''21'!$O$39</f>
        <v>0.74817600000000006</v>
      </c>
      <c r="N209" s="192">
        <f>'[1]Costing Sept ''21'!$O$39</f>
        <v>0.74817600000000006</v>
      </c>
      <c r="O209" s="192">
        <f>'[1]Costing Sept ''21'!$O$39</f>
        <v>0.74817600000000006</v>
      </c>
      <c r="P209" s="191" t="s">
        <v>198</v>
      </c>
    </row>
    <row r="210" spans="1:16" s="2" customFormat="1" ht="59.25" customHeight="1" x14ac:dyDescent="0.2">
      <c r="A210" s="299">
        <v>1</v>
      </c>
      <c r="B210" s="301" t="s">
        <v>214</v>
      </c>
      <c r="C210" s="291" t="s">
        <v>196</v>
      </c>
      <c r="D210" s="331" t="s">
        <v>121</v>
      </c>
      <c r="E210" s="340"/>
      <c r="F210" s="342" t="s">
        <v>156</v>
      </c>
      <c r="G210" s="338" t="s">
        <v>213</v>
      </c>
      <c r="H210" s="340" t="s">
        <v>197</v>
      </c>
      <c r="I210" s="196" t="s">
        <v>18</v>
      </c>
      <c r="J210" s="208">
        <f>'[1]Costing Sept ''21'!$O$40</f>
        <v>0.79493700000000012</v>
      </c>
      <c r="K210" s="192">
        <f>'[1]Costing Sept ''21'!$O$40</f>
        <v>0.79493700000000012</v>
      </c>
      <c r="L210" s="192">
        <f>'[1]Costing Sept ''21'!$O$40</f>
        <v>0.79493700000000012</v>
      </c>
      <c r="M210" s="192">
        <f>'[1]Costing Sept ''21'!$O$40</f>
        <v>0.79493700000000012</v>
      </c>
      <c r="N210" s="192">
        <f>'[1]Costing Sept ''21'!$O$40</f>
        <v>0.79493700000000012</v>
      </c>
      <c r="O210" s="192">
        <f>'[1]Costing Sept ''21'!$O$40</f>
        <v>0.79493700000000012</v>
      </c>
      <c r="P210" s="191" t="s">
        <v>198</v>
      </c>
    </row>
    <row r="211" spans="1:16" ht="43.5" customHeight="1" x14ac:dyDescent="0.2">
      <c r="A211" s="300"/>
      <c r="B211" s="302"/>
      <c r="C211" s="291"/>
      <c r="D211" s="332"/>
      <c r="E211" s="341"/>
      <c r="F211" s="343"/>
      <c r="G211" s="339"/>
      <c r="H211" s="341"/>
      <c r="I211" s="139" t="s">
        <v>19</v>
      </c>
      <c r="J211" s="208">
        <f>'[1]Costing Sept ''21'!$O$40</f>
        <v>0.79493700000000012</v>
      </c>
      <c r="K211" s="192">
        <f>'[1]Costing Sept ''21'!$O$40</f>
        <v>0.79493700000000012</v>
      </c>
      <c r="L211" s="192">
        <f>'[1]Costing Sept ''21'!$O$40</f>
        <v>0.79493700000000012</v>
      </c>
      <c r="M211" s="192">
        <f>'[1]Costing Sept ''21'!$O$40</f>
        <v>0.79493700000000012</v>
      </c>
      <c r="N211" s="192">
        <f>'[1]Costing Sept ''21'!$O$40</f>
        <v>0.79493700000000012</v>
      </c>
      <c r="O211" s="192">
        <f>'[1]Costing Sept ''21'!$O$40</f>
        <v>0.79493700000000012</v>
      </c>
      <c r="P211" s="191" t="s">
        <v>198</v>
      </c>
    </row>
    <row r="212" spans="1:16" s="82" customFormat="1" ht="15.75" customHeight="1" x14ac:dyDescent="0.2">
      <c r="A212" s="363">
        <v>2</v>
      </c>
      <c r="B212" s="297" t="s">
        <v>189</v>
      </c>
      <c r="C212" s="367" t="s">
        <v>106</v>
      </c>
      <c r="D212" s="367" t="s">
        <v>107</v>
      </c>
      <c r="E212" s="158" t="s">
        <v>108</v>
      </c>
      <c r="F212" s="158" t="s">
        <v>109</v>
      </c>
      <c r="G212" s="313" t="s">
        <v>193</v>
      </c>
      <c r="H212" s="367"/>
      <c r="I212" s="140" t="s">
        <v>18</v>
      </c>
      <c r="J212" s="122">
        <f>(0.8*9/100)+0.8</f>
        <v>0.87200000000000011</v>
      </c>
      <c r="K212" s="183">
        <f t="shared" ref="K212:O213" si="55">(0.8*9/100)+0.8</f>
        <v>0.87200000000000011</v>
      </c>
      <c r="L212" s="183">
        <f t="shared" si="55"/>
        <v>0.87200000000000011</v>
      </c>
      <c r="M212" s="183">
        <f t="shared" si="55"/>
        <v>0.87200000000000011</v>
      </c>
      <c r="N212" s="183">
        <f t="shared" si="55"/>
        <v>0.87200000000000011</v>
      </c>
      <c r="O212" s="183">
        <f t="shared" si="55"/>
        <v>0.87200000000000011</v>
      </c>
      <c r="P212" s="98" t="s">
        <v>87</v>
      </c>
    </row>
    <row r="213" spans="1:16" s="82" customFormat="1" ht="18" customHeight="1" x14ac:dyDescent="0.2">
      <c r="A213" s="364"/>
      <c r="B213" s="298"/>
      <c r="C213" s="368"/>
      <c r="D213" s="368"/>
      <c r="E213" s="159" t="s">
        <v>111</v>
      </c>
      <c r="F213" s="159" t="s">
        <v>109</v>
      </c>
      <c r="G213" s="314"/>
      <c r="H213" s="368"/>
      <c r="I213" s="141" t="s">
        <v>19</v>
      </c>
      <c r="J213" s="122">
        <f>(0.8*9/100)+0.8</f>
        <v>0.87200000000000011</v>
      </c>
      <c r="K213" s="183">
        <f t="shared" si="55"/>
        <v>0.87200000000000011</v>
      </c>
      <c r="L213" s="183">
        <f t="shared" si="55"/>
        <v>0.87200000000000011</v>
      </c>
      <c r="M213" s="183">
        <f t="shared" si="55"/>
        <v>0.87200000000000011</v>
      </c>
      <c r="N213" s="183">
        <f t="shared" si="55"/>
        <v>0.87200000000000011</v>
      </c>
      <c r="O213" s="183">
        <f t="shared" si="55"/>
        <v>0.87200000000000011</v>
      </c>
      <c r="P213" s="98" t="s">
        <v>87</v>
      </c>
    </row>
    <row r="214" spans="1:16" s="106" customFormat="1" ht="18" customHeight="1" x14ac:dyDescent="0.2">
      <c r="A214" s="359">
        <v>2</v>
      </c>
      <c r="B214" s="310" t="s">
        <v>190</v>
      </c>
      <c r="C214" s="359" t="s">
        <v>106</v>
      </c>
      <c r="D214" s="359" t="s">
        <v>107</v>
      </c>
      <c r="E214" s="160" t="s">
        <v>108</v>
      </c>
      <c r="F214" s="160" t="s">
        <v>109</v>
      </c>
      <c r="G214" s="285" t="s">
        <v>193</v>
      </c>
      <c r="H214" s="359"/>
      <c r="I214" s="142" t="s">
        <v>18</v>
      </c>
      <c r="J214" s="123">
        <v>1.1200000000000001</v>
      </c>
      <c r="K214" s="184">
        <v>1.1200000000000001</v>
      </c>
      <c r="L214" s="184">
        <v>1.1200000000000001</v>
      </c>
      <c r="M214" s="184">
        <v>1.1200000000000001</v>
      </c>
      <c r="N214" s="184">
        <v>1.1200000000000001</v>
      </c>
      <c r="O214" s="184">
        <v>1.1200000000000001</v>
      </c>
      <c r="P214" s="98" t="s">
        <v>87</v>
      </c>
    </row>
    <row r="215" spans="1:16" s="106" customFormat="1" ht="12" customHeight="1" x14ac:dyDescent="0.2">
      <c r="A215" s="360"/>
      <c r="B215" s="311"/>
      <c r="C215" s="360"/>
      <c r="D215" s="360"/>
      <c r="E215" s="161" t="s">
        <v>111</v>
      </c>
      <c r="F215" s="161" t="s">
        <v>109</v>
      </c>
      <c r="G215" s="286"/>
      <c r="H215" s="360"/>
      <c r="I215" s="143" t="s">
        <v>19</v>
      </c>
      <c r="J215" s="123">
        <v>1.1200000000000001</v>
      </c>
      <c r="K215" s="184">
        <v>1.1200000000000001</v>
      </c>
      <c r="L215" s="184">
        <v>1.1200000000000001</v>
      </c>
      <c r="M215" s="184">
        <v>1.1200000000000001</v>
      </c>
      <c r="N215" s="184">
        <v>1.1200000000000001</v>
      </c>
      <c r="O215" s="184">
        <v>1.1200000000000001</v>
      </c>
      <c r="P215" s="98" t="s">
        <v>87</v>
      </c>
    </row>
    <row r="216" spans="1:16" s="2" customFormat="1" ht="27.75" customHeight="1" x14ac:dyDescent="0.2">
      <c r="A216" s="295">
        <v>3</v>
      </c>
      <c r="B216" s="297" t="s">
        <v>76</v>
      </c>
      <c r="C216" s="93" t="s">
        <v>88</v>
      </c>
      <c r="D216" s="151" t="s">
        <v>89</v>
      </c>
      <c r="E216" s="124">
        <v>0.42</v>
      </c>
      <c r="F216" s="124" t="s">
        <v>90</v>
      </c>
      <c r="G216" s="344" t="s">
        <v>112</v>
      </c>
      <c r="H216" s="162" t="s">
        <v>93</v>
      </c>
      <c r="I216" s="196" t="s">
        <v>18</v>
      </c>
      <c r="J216" s="88">
        <v>0.55000000000000004</v>
      </c>
      <c r="K216" s="180">
        <v>0.55000000000000004</v>
      </c>
      <c r="L216" s="180">
        <v>0.55000000000000004</v>
      </c>
      <c r="M216" s="180">
        <v>0.55000000000000004</v>
      </c>
      <c r="N216" s="180">
        <v>0.55000000000000004</v>
      </c>
      <c r="O216" s="180">
        <v>0.55000000000000004</v>
      </c>
      <c r="P216" s="91" t="s">
        <v>92</v>
      </c>
    </row>
    <row r="217" spans="1:16" s="2" customFormat="1" ht="27.75" customHeight="1" x14ac:dyDescent="0.2">
      <c r="A217" s="296"/>
      <c r="B217" s="298"/>
      <c r="C217" s="93" t="s">
        <v>88</v>
      </c>
      <c r="D217" s="151" t="s">
        <v>89</v>
      </c>
      <c r="E217" s="124" t="s">
        <v>113</v>
      </c>
      <c r="F217" s="124" t="s">
        <v>113</v>
      </c>
      <c r="G217" s="344"/>
      <c r="H217" s="162" t="s">
        <v>93</v>
      </c>
      <c r="I217" s="139" t="s">
        <v>19</v>
      </c>
      <c r="J217" s="88">
        <v>0.55000000000000004</v>
      </c>
      <c r="K217" s="180">
        <v>0.55000000000000004</v>
      </c>
      <c r="L217" s="180">
        <v>0.55000000000000004</v>
      </c>
      <c r="M217" s="180">
        <v>0.55000000000000004</v>
      </c>
      <c r="N217" s="180">
        <v>0.55000000000000004</v>
      </c>
      <c r="O217" s="180">
        <v>0.55000000000000004</v>
      </c>
      <c r="P217" s="91" t="s">
        <v>92</v>
      </c>
    </row>
    <row r="218" spans="1:16" s="30" customFormat="1" ht="15" customHeight="1" x14ac:dyDescent="0.2">
      <c r="A218" s="33">
        <v>20</v>
      </c>
      <c r="B218" s="35" t="s">
        <v>48</v>
      </c>
      <c r="C218" s="157"/>
      <c r="D218" s="157"/>
      <c r="E218" s="157"/>
      <c r="F218" s="157"/>
      <c r="G218" s="157"/>
      <c r="H218" s="157"/>
      <c r="I218" s="23"/>
      <c r="J218" s="119"/>
      <c r="K218" s="179"/>
      <c r="L218" s="179"/>
      <c r="M218" s="179"/>
      <c r="N218" s="179"/>
      <c r="O218" s="179"/>
      <c r="P218" s="75"/>
    </row>
    <row r="219" spans="1:16" ht="18" customHeight="1" x14ac:dyDescent="0.2">
      <c r="A219" s="299">
        <v>1</v>
      </c>
      <c r="B219" s="301" t="s">
        <v>74</v>
      </c>
      <c r="C219" s="348" t="s">
        <v>155</v>
      </c>
      <c r="D219" s="348" t="s">
        <v>179</v>
      </c>
      <c r="E219" s="149"/>
      <c r="F219" s="149" t="s">
        <v>156</v>
      </c>
      <c r="G219" s="369" t="s">
        <v>154</v>
      </c>
      <c r="H219" s="149" t="s">
        <v>156</v>
      </c>
      <c r="I219" s="11" t="s">
        <v>18</v>
      </c>
      <c r="J219" s="138">
        <f>'[1]Costing Sept ''21'!$O$41</f>
        <v>23.544000000000004</v>
      </c>
      <c r="K219" s="185">
        <f>'[1]Costing Sept ''21'!$O$41</f>
        <v>23.544000000000004</v>
      </c>
      <c r="L219" s="185">
        <f>'[1]Costing Sept ''21'!$O$41</f>
        <v>23.544000000000004</v>
      </c>
      <c r="M219" s="185">
        <f>'[1]Costing Sept ''21'!$O$41</f>
        <v>23.544000000000004</v>
      </c>
      <c r="N219" s="185">
        <f>'[1]Costing Sept ''21'!$O$41</f>
        <v>23.544000000000004</v>
      </c>
      <c r="O219" s="185">
        <f>'[1]Costing Sept ''21'!$O$41</f>
        <v>23.544000000000004</v>
      </c>
      <c r="P219" s="76" t="s">
        <v>85</v>
      </c>
    </row>
    <row r="220" spans="1:16" ht="16.5" customHeight="1" x14ac:dyDescent="0.2">
      <c r="A220" s="300"/>
      <c r="B220" s="302"/>
      <c r="C220" s="349"/>
      <c r="D220" s="349"/>
      <c r="E220" s="149"/>
      <c r="F220" s="149"/>
      <c r="G220" s="369"/>
      <c r="H220" s="149"/>
      <c r="I220" s="135" t="s">
        <v>19</v>
      </c>
      <c r="J220" s="138">
        <f>'[1]Costing Sept ''21'!$O$41</f>
        <v>23.544000000000004</v>
      </c>
      <c r="K220" s="185">
        <f>'[1]Costing Sept ''21'!$O$41</f>
        <v>23.544000000000004</v>
      </c>
      <c r="L220" s="185">
        <f>'[1]Costing Sept ''21'!$O$41</f>
        <v>23.544000000000004</v>
      </c>
      <c r="M220" s="185">
        <f>'[1]Costing Sept ''21'!$O$41</f>
        <v>23.544000000000004</v>
      </c>
      <c r="N220" s="185">
        <f>'[1]Costing Sept ''21'!$O$41</f>
        <v>23.544000000000004</v>
      </c>
      <c r="O220" s="185">
        <f>'[1]Costing Sept ''21'!$O$41</f>
        <v>23.544000000000004</v>
      </c>
      <c r="P220" s="80" t="s">
        <v>86</v>
      </c>
    </row>
    <row r="221" spans="1:16" s="2" customFormat="1" ht="15" hidden="1" customHeight="1" x14ac:dyDescent="0.2">
      <c r="A221" s="299">
        <v>2</v>
      </c>
      <c r="B221" s="301" t="s">
        <v>75</v>
      </c>
      <c r="C221" s="391" t="s">
        <v>103</v>
      </c>
      <c r="D221" s="392"/>
      <c r="E221" s="392"/>
      <c r="F221" s="392"/>
      <c r="G221" s="392"/>
      <c r="H221" s="392"/>
      <c r="I221" s="392"/>
      <c r="J221" s="392"/>
      <c r="K221" s="392"/>
      <c r="L221" s="392"/>
      <c r="M221" s="392"/>
      <c r="N221" s="392"/>
      <c r="O221" s="392"/>
      <c r="P221" s="393"/>
    </row>
    <row r="222" spans="1:16" s="2" customFormat="1" ht="21.75" customHeight="1" x14ac:dyDescent="0.2">
      <c r="A222" s="300"/>
      <c r="B222" s="302"/>
      <c r="C222" s="394"/>
      <c r="D222" s="395"/>
      <c r="E222" s="395"/>
      <c r="F222" s="395"/>
      <c r="G222" s="395"/>
      <c r="H222" s="395"/>
      <c r="I222" s="395"/>
      <c r="J222" s="395"/>
      <c r="K222" s="395"/>
      <c r="L222" s="395"/>
      <c r="M222" s="395"/>
      <c r="N222" s="395"/>
      <c r="O222" s="395"/>
      <c r="P222" s="396"/>
    </row>
    <row r="223" spans="1:16" s="2" customFormat="1" ht="15" customHeight="1" x14ac:dyDescent="0.2">
      <c r="A223" s="295">
        <v>3</v>
      </c>
      <c r="B223" s="297" t="s">
        <v>76</v>
      </c>
      <c r="C223" s="313"/>
      <c r="D223" s="313" t="s">
        <v>114</v>
      </c>
      <c r="E223" s="124" t="s">
        <v>113</v>
      </c>
      <c r="F223" s="124" t="s">
        <v>113</v>
      </c>
      <c r="G223" s="403" t="s">
        <v>115</v>
      </c>
      <c r="H223" s="162" t="s">
        <v>93</v>
      </c>
      <c r="I223" s="196" t="s">
        <v>18</v>
      </c>
      <c r="J223" s="111">
        <v>10.5</v>
      </c>
      <c r="K223" s="181">
        <v>10.5</v>
      </c>
      <c r="L223" s="181">
        <v>10.5</v>
      </c>
      <c r="M223" s="181">
        <v>10.5</v>
      </c>
      <c r="N223" s="181">
        <v>10.5</v>
      </c>
      <c r="O223" s="181">
        <v>10.5</v>
      </c>
      <c r="P223" s="91" t="s">
        <v>92</v>
      </c>
    </row>
    <row r="224" spans="1:16" s="2" customFormat="1" ht="21.75" customHeight="1" x14ac:dyDescent="0.2">
      <c r="A224" s="296"/>
      <c r="B224" s="298"/>
      <c r="C224" s="314"/>
      <c r="D224" s="314"/>
      <c r="E224" s="124" t="s">
        <v>113</v>
      </c>
      <c r="F224" s="124" t="s">
        <v>113</v>
      </c>
      <c r="G224" s="403"/>
      <c r="H224" s="162" t="s">
        <v>93</v>
      </c>
      <c r="I224" s="139" t="s">
        <v>19</v>
      </c>
      <c r="J224" s="111">
        <v>10.5</v>
      </c>
      <c r="K224" s="181">
        <v>10.5</v>
      </c>
      <c r="L224" s="181">
        <v>10.5</v>
      </c>
      <c r="M224" s="181">
        <v>10.5</v>
      </c>
      <c r="N224" s="181">
        <v>10.5</v>
      </c>
      <c r="O224" s="181">
        <v>10.5</v>
      </c>
      <c r="P224" s="91" t="s">
        <v>92</v>
      </c>
    </row>
    <row r="225" spans="1:16" s="30" customFormat="1" ht="24.75" customHeight="1" x14ac:dyDescent="0.2">
      <c r="A225" s="33">
        <v>21</v>
      </c>
      <c r="B225" s="35" t="s">
        <v>49</v>
      </c>
      <c r="C225" s="21"/>
      <c r="D225" s="21"/>
      <c r="E225" s="21"/>
      <c r="F225" s="21"/>
      <c r="G225" s="21"/>
      <c r="H225" s="21"/>
      <c r="I225" s="23"/>
      <c r="J225" s="119"/>
      <c r="K225" s="179"/>
      <c r="L225" s="179"/>
      <c r="M225" s="179"/>
      <c r="N225" s="179"/>
      <c r="O225" s="179"/>
      <c r="P225" s="75"/>
    </row>
    <row r="226" spans="1:16" ht="23.25" customHeight="1" x14ac:dyDescent="0.2">
      <c r="A226" s="299">
        <v>1</v>
      </c>
      <c r="B226" s="301" t="s">
        <v>74</v>
      </c>
      <c r="C226" s="348" t="s">
        <v>155</v>
      </c>
      <c r="D226" s="348" t="s">
        <v>179</v>
      </c>
      <c r="E226" s="285"/>
      <c r="F226" s="285" t="s">
        <v>156</v>
      </c>
      <c r="G226" s="369" t="s">
        <v>157</v>
      </c>
      <c r="H226" s="285" t="s">
        <v>156</v>
      </c>
      <c r="I226" s="11" t="s">
        <v>18</v>
      </c>
      <c r="J226" s="138">
        <f>'[1]Costing Sept ''21'!$O$42</f>
        <v>20.600999999999999</v>
      </c>
      <c r="K226" s="185">
        <f>'[1]Costing Sept ''21'!$O$42</f>
        <v>20.600999999999999</v>
      </c>
      <c r="L226" s="185">
        <f>'[1]Costing Sept ''21'!$O$42</f>
        <v>20.600999999999999</v>
      </c>
      <c r="M226" s="185">
        <f>'[1]Costing Sept ''21'!$O$42</f>
        <v>20.600999999999999</v>
      </c>
      <c r="N226" s="185">
        <f>'[1]Costing Sept ''21'!$O$42</f>
        <v>20.600999999999999</v>
      </c>
      <c r="O226" s="185">
        <f>'[1]Costing Sept ''21'!$O$42</f>
        <v>20.600999999999999</v>
      </c>
      <c r="P226" s="76" t="s">
        <v>85</v>
      </c>
    </row>
    <row r="227" spans="1:16" ht="17.25" customHeight="1" x14ac:dyDescent="0.2">
      <c r="A227" s="300"/>
      <c r="B227" s="302"/>
      <c r="C227" s="349"/>
      <c r="D227" s="349"/>
      <c r="E227" s="286"/>
      <c r="F227" s="286"/>
      <c r="G227" s="369"/>
      <c r="H227" s="286"/>
      <c r="I227" s="135" t="s">
        <v>19</v>
      </c>
      <c r="J227" s="138">
        <f>'[1]Costing Sept ''21'!$O$41</f>
        <v>23.544000000000004</v>
      </c>
      <c r="K227" s="185">
        <f>'[1]Costing Sept ''21'!$O$41</f>
        <v>23.544000000000004</v>
      </c>
      <c r="L227" s="185">
        <f>'[1]Costing Sept ''21'!$O$41</f>
        <v>23.544000000000004</v>
      </c>
      <c r="M227" s="185">
        <f>'[1]Costing Sept ''21'!$O$41</f>
        <v>23.544000000000004</v>
      </c>
      <c r="N227" s="185">
        <f>'[1]Costing Sept ''21'!$O$41</f>
        <v>23.544000000000004</v>
      </c>
      <c r="O227" s="185">
        <f>'[1]Costing Sept ''21'!$O$41</f>
        <v>23.544000000000004</v>
      </c>
      <c r="P227" s="80" t="s">
        <v>86</v>
      </c>
    </row>
    <row r="228" spans="1:16" s="2" customFormat="1" ht="15.75" customHeight="1" x14ac:dyDescent="0.2">
      <c r="A228" s="299">
        <v>2</v>
      </c>
      <c r="B228" s="301" t="s">
        <v>75</v>
      </c>
      <c r="C228" s="391" t="s">
        <v>103</v>
      </c>
      <c r="D228" s="392"/>
      <c r="E228" s="392"/>
      <c r="F228" s="392"/>
      <c r="G228" s="392"/>
      <c r="H228" s="392"/>
      <c r="I228" s="392"/>
      <c r="J228" s="392"/>
      <c r="K228" s="392"/>
      <c r="L228" s="392"/>
      <c r="M228" s="392"/>
      <c r="N228" s="392"/>
      <c r="O228" s="392"/>
      <c r="P228" s="393"/>
    </row>
    <row r="229" spans="1:16" s="2" customFormat="1" ht="11.25" customHeight="1" x14ac:dyDescent="0.2">
      <c r="A229" s="300"/>
      <c r="B229" s="302"/>
      <c r="C229" s="394"/>
      <c r="D229" s="395"/>
      <c r="E229" s="395"/>
      <c r="F229" s="395"/>
      <c r="G229" s="395"/>
      <c r="H229" s="395"/>
      <c r="I229" s="395"/>
      <c r="J229" s="395"/>
      <c r="K229" s="395"/>
      <c r="L229" s="395"/>
      <c r="M229" s="395"/>
      <c r="N229" s="395"/>
      <c r="O229" s="395"/>
      <c r="P229" s="396"/>
    </row>
    <row r="230" spans="1:16" s="2" customFormat="1" ht="24.75" customHeight="1" x14ac:dyDescent="0.2">
      <c r="A230" s="295">
        <v>3</v>
      </c>
      <c r="B230" s="297" t="s">
        <v>76</v>
      </c>
      <c r="C230" s="313"/>
      <c r="D230" s="313" t="s">
        <v>114</v>
      </c>
      <c r="E230" s="124" t="s">
        <v>113</v>
      </c>
      <c r="F230" s="124" t="s">
        <v>113</v>
      </c>
      <c r="G230" s="403" t="s">
        <v>115</v>
      </c>
      <c r="H230" s="162" t="s">
        <v>93</v>
      </c>
      <c r="I230" s="196" t="s">
        <v>18</v>
      </c>
      <c r="J230" s="88">
        <v>9</v>
      </c>
      <c r="K230" s="180">
        <v>9</v>
      </c>
      <c r="L230" s="180">
        <v>9</v>
      </c>
      <c r="M230" s="180">
        <v>9</v>
      </c>
      <c r="N230" s="180">
        <v>9</v>
      </c>
      <c r="O230" s="180">
        <v>9</v>
      </c>
      <c r="P230" s="91" t="s">
        <v>92</v>
      </c>
    </row>
    <row r="231" spans="1:16" s="2" customFormat="1" ht="24.75" customHeight="1" x14ac:dyDescent="0.2">
      <c r="A231" s="296"/>
      <c r="B231" s="298"/>
      <c r="C231" s="314"/>
      <c r="D231" s="314"/>
      <c r="E231" s="124" t="s">
        <v>113</v>
      </c>
      <c r="F231" s="124" t="s">
        <v>113</v>
      </c>
      <c r="G231" s="403"/>
      <c r="H231" s="162" t="s">
        <v>93</v>
      </c>
      <c r="I231" s="139" t="s">
        <v>19</v>
      </c>
      <c r="J231" s="88">
        <v>9</v>
      </c>
      <c r="K231" s="180">
        <v>9</v>
      </c>
      <c r="L231" s="180">
        <v>9</v>
      </c>
      <c r="M231" s="180">
        <v>9</v>
      </c>
      <c r="N231" s="180">
        <v>9</v>
      </c>
      <c r="O231" s="180">
        <v>9</v>
      </c>
      <c r="P231" s="91" t="s">
        <v>92</v>
      </c>
    </row>
    <row r="232" spans="1:16" s="30" customFormat="1" ht="21" customHeight="1" x14ac:dyDescent="0.2">
      <c r="A232" s="33">
        <v>22</v>
      </c>
      <c r="B232" s="36" t="s">
        <v>72</v>
      </c>
      <c r="C232" s="157"/>
      <c r="D232" s="157"/>
      <c r="E232" s="157"/>
      <c r="F232" s="157"/>
      <c r="G232" s="157"/>
      <c r="H232" s="157"/>
      <c r="I232" s="23"/>
      <c r="J232" s="119"/>
      <c r="K232" s="179"/>
      <c r="L232" s="179"/>
      <c r="M232" s="179"/>
      <c r="N232" s="179"/>
      <c r="O232" s="179"/>
      <c r="P232" s="75"/>
    </row>
    <row r="233" spans="1:16" ht="30" customHeight="1" x14ac:dyDescent="0.2">
      <c r="A233" s="299">
        <v>1</v>
      </c>
      <c r="B233" s="301" t="s">
        <v>74</v>
      </c>
      <c r="C233" s="348" t="s">
        <v>159</v>
      </c>
      <c r="D233" s="348" t="s">
        <v>121</v>
      </c>
      <c r="E233" s="348"/>
      <c r="F233" s="348" t="s">
        <v>182</v>
      </c>
      <c r="G233" s="369" t="s">
        <v>158</v>
      </c>
      <c r="H233" s="285" t="s">
        <v>156</v>
      </c>
      <c r="I233" s="11" t="s">
        <v>18</v>
      </c>
      <c r="J233" s="138">
        <f>'[1]Costing Sept ''21'!$O$45</f>
        <v>229.554</v>
      </c>
      <c r="K233" s="185">
        <f>'[1]Costing Sept ''21'!$O$45</f>
        <v>229.554</v>
      </c>
      <c r="L233" s="185">
        <f>'[1]Costing Sept ''21'!$O$45</f>
        <v>229.554</v>
      </c>
      <c r="M233" s="185">
        <f>'[1]Costing Sept ''21'!$O$45</f>
        <v>229.554</v>
      </c>
      <c r="N233" s="185">
        <f>'[1]Costing Sept ''21'!$O$45</f>
        <v>229.554</v>
      </c>
      <c r="O233" s="185">
        <f>'[1]Costing Sept ''21'!$O$45</f>
        <v>229.554</v>
      </c>
      <c r="P233" s="76" t="s">
        <v>85</v>
      </c>
    </row>
    <row r="234" spans="1:16" ht="44.25" customHeight="1" x14ac:dyDescent="0.2">
      <c r="A234" s="300"/>
      <c r="B234" s="302"/>
      <c r="C234" s="349"/>
      <c r="D234" s="349"/>
      <c r="E234" s="349"/>
      <c r="F234" s="349"/>
      <c r="G234" s="369"/>
      <c r="H234" s="286"/>
      <c r="I234" s="135" t="s">
        <v>19</v>
      </c>
      <c r="J234" s="138">
        <f>'[1]Costing Sept ''21'!$O$45</f>
        <v>229.554</v>
      </c>
      <c r="K234" s="185">
        <f>'[1]Costing Sept ''21'!$O$45</f>
        <v>229.554</v>
      </c>
      <c r="L234" s="185">
        <f>'[1]Costing Sept ''21'!$O$45</f>
        <v>229.554</v>
      </c>
      <c r="M234" s="185">
        <f>'[1]Costing Sept ''21'!$O$45</f>
        <v>229.554</v>
      </c>
      <c r="N234" s="185">
        <f>'[1]Costing Sept ''21'!$O$45</f>
        <v>229.554</v>
      </c>
      <c r="O234" s="185">
        <f>'[1]Costing Sept ''21'!$O$45</f>
        <v>229.554</v>
      </c>
      <c r="P234" s="80" t="s">
        <v>86</v>
      </c>
    </row>
    <row r="235" spans="1:16" s="107" customFormat="1" ht="21" customHeight="1" x14ac:dyDescent="0.2">
      <c r="A235" s="367">
        <v>2</v>
      </c>
      <c r="B235" s="297" t="s">
        <v>189</v>
      </c>
      <c r="C235" s="367" t="s">
        <v>116</v>
      </c>
      <c r="D235" s="367" t="s">
        <v>117</v>
      </c>
      <c r="E235" s="158"/>
      <c r="F235" s="158" t="s">
        <v>118</v>
      </c>
      <c r="G235" s="313" t="s">
        <v>193</v>
      </c>
      <c r="H235" s="367" t="s">
        <v>119</v>
      </c>
      <c r="I235" s="140" t="s">
        <v>18</v>
      </c>
      <c r="J235" s="122">
        <f>(122*9/100)+122</f>
        <v>132.97999999999999</v>
      </c>
      <c r="K235" s="183">
        <f t="shared" ref="K235:O236" si="56">(122*9/100)+122</f>
        <v>132.97999999999999</v>
      </c>
      <c r="L235" s="183">
        <f t="shared" si="56"/>
        <v>132.97999999999999</v>
      </c>
      <c r="M235" s="183">
        <f t="shared" si="56"/>
        <v>132.97999999999999</v>
      </c>
      <c r="N235" s="183">
        <f t="shared" si="56"/>
        <v>132.97999999999999</v>
      </c>
      <c r="O235" s="183">
        <f t="shared" si="56"/>
        <v>132.97999999999999</v>
      </c>
      <c r="P235" s="109" t="s">
        <v>87</v>
      </c>
    </row>
    <row r="236" spans="1:16" s="107" customFormat="1" ht="17.25" customHeight="1" x14ac:dyDescent="0.2">
      <c r="A236" s="368"/>
      <c r="B236" s="298"/>
      <c r="C236" s="368"/>
      <c r="D236" s="368"/>
      <c r="E236" s="159"/>
      <c r="F236" s="159"/>
      <c r="G236" s="314"/>
      <c r="H236" s="368"/>
      <c r="I236" s="141" t="s">
        <v>19</v>
      </c>
      <c r="J236" s="122">
        <f>(122*9/100)+122</f>
        <v>132.97999999999999</v>
      </c>
      <c r="K236" s="183">
        <f t="shared" si="56"/>
        <v>132.97999999999999</v>
      </c>
      <c r="L236" s="183">
        <f t="shared" si="56"/>
        <v>132.97999999999999</v>
      </c>
      <c r="M236" s="183">
        <f t="shared" si="56"/>
        <v>132.97999999999999</v>
      </c>
      <c r="N236" s="183">
        <f t="shared" si="56"/>
        <v>132.97999999999999</v>
      </c>
      <c r="O236" s="183">
        <f t="shared" si="56"/>
        <v>132.97999999999999</v>
      </c>
      <c r="P236" s="109" t="s">
        <v>87</v>
      </c>
    </row>
    <row r="237" spans="1:16" s="106" customFormat="1" ht="15" customHeight="1" x14ac:dyDescent="0.2">
      <c r="A237" s="359">
        <v>2</v>
      </c>
      <c r="B237" s="310" t="s">
        <v>190</v>
      </c>
      <c r="C237" s="359" t="s">
        <v>116</v>
      </c>
      <c r="D237" s="359" t="s">
        <v>117</v>
      </c>
      <c r="E237" s="160"/>
      <c r="F237" s="160" t="s">
        <v>118</v>
      </c>
      <c r="G237" s="285" t="s">
        <v>193</v>
      </c>
      <c r="H237" s="359" t="s">
        <v>119</v>
      </c>
      <c r="I237" s="142" t="s">
        <v>18</v>
      </c>
      <c r="J237" s="123">
        <v>170.21</v>
      </c>
      <c r="K237" s="184">
        <v>170.21</v>
      </c>
      <c r="L237" s="184">
        <v>170.21</v>
      </c>
      <c r="M237" s="184">
        <v>170.21</v>
      </c>
      <c r="N237" s="184">
        <v>170.21</v>
      </c>
      <c r="O237" s="184">
        <v>170.21</v>
      </c>
      <c r="P237" s="98" t="s">
        <v>87</v>
      </c>
    </row>
    <row r="238" spans="1:16" s="106" customFormat="1" ht="21" customHeight="1" x14ac:dyDescent="0.2">
      <c r="A238" s="360"/>
      <c r="B238" s="311"/>
      <c r="C238" s="360"/>
      <c r="D238" s="360"/>
      <c r="E238" s="161"/>
      <c r="F238" s="161"/>
      <c r="G238" s="286"/>
      <c r="H238" s="360"/>
      <c r="I238" s="143" t="s">
        <v>19</v>
      </c>
      <c r="J238" s="123">
        <v>170.21</v>
      </c>
      <c r="K238" s="184">
        <v>170.21</v>
      </c>
      <c r="L238" s="184">
        <v>170.21</v>
      </c>
      <c r="M238" s="184">
        <v>170.21</v>
      </c>
      <c r="N238" s="184">
        <v>170.21</v>
      </c>
      <c r="O238" s="184">
        <v>170.21</v>
      </c>
      <c r="P238" s="98" t="s">
        <v>87</v>
      </c>
    </row>
    <row r="239" spans="1:16" s="102" customFormat="1" ht="18" customHeight="1" x14ac:dyDescent="0.2">
      <c r="A239" s="295">
        <v>3</v>
      </c>
      <c r="B239" s="297" t="s">
        <v>215</v>
      </c>
      <c r="C239" s="279"/>
      <c r="D239" s="280"/>
      <c r="E239" s="281"/>
      <c r="F239" s="285" t="s">
        <v>194</v>
      </c>
      <c r="G239" s="287" t="s">
        <v>216</v>
      </c>
      <c r="H239" s="288"/>
      <c r="I239" s="196" t="s">
        <v>18</v>
      </c>
      <c r="J239" s="120">
        <v>138</v>
      </c>
      <c r="K239" s="120">
        <v>138</v>
      </c>
      <c r="L239" s="120">
        <v>138</v>
      </c>
      <c r="M239" s="120">
        <v>138</v>
      </c>
      <c r="N239" s="120">
        <v>138</v>
      </c>
      <c r="O239" s="120">
        <v>138</v>
      </c>
      <c r="P239" s="101"/>
    </row>
    <row r="240" spans="1:16" s="102" customFormat="1" ht="31.5" customHeight="1" x14ac:dyDescent="0.2">
      <c r="A240" s="296"/>
      <c r="B240" s="298"/>
      <c r="C240" s="282"/>
      <c r="D240" s="283"/>
      <c r="E240" s="284"/>
      <c r="F240" s="286"/>
      <c r="G240" s="289"/>
      <c r="H240" s="290"/>
      <c r="I240" s="206" t="s">
        <v>19</v>
      </c>
      <c r="J240" s="120">
        <v>138</v>
      </c>
      <c r="K240" s="120">
        <v>138</v>
      </c>
      <c r="L240" s="120">
        <v>138</v>
      </c>
      <c r="M240" s="120">
        <v>138</v>
      </c>
      <c r="N240" s="120">
        <v>138</v>
      </c>
      <c r="O240" s="120">
        <v>138</v>
      </c>
      <c r="P240" s="101"/>
    </row>
    <row r="241" spans="1:16" s="103" customFormat="1" ht="21" customHeight="1" x14ac:dyDescent="0.2">
      <c r="A241" s="313">
        <v>3</v>
      </c>
      <c r="B241" s="297" t="s">
        <v>76</v>
      </c>
      <c r="C241" s="313" t="s">
        <v>120</v>
      </c>
      <c r="D241" s="313" t="s">
        <v>121</v>
      </c>
      <c r="E241" s="195" t="s">
        <v>122</v>
      </c>
      <c r="F241" s="195" t="s">
        <v>122</v>
      </c>
      <c r="G241" s="344" t="s">
        <v>123</v>
      </c>
      <c r="H241" s="162" t="s">
        <v>93</v>
      </c>
      <c r="I241" s="196" t="s">
        <v>18</v>
      </c>
      <c r="J241" s="88">
        <v>69</v>
      </c>
      <c r="K241" s="180">
        <v>69</v>
      </c>
      <c r="L241" s="180">
        <v>69</v>
      </c>
      <c r="M241" s="180">
        <v>69</v>
      </c>
      <c r="N241" s="180">
        <v>69</v>
      </c>
      <c r="O241" s="180">
        <v>69</v>
      </c>
      <c r="P241" s="194" t="s">
        <v>92</v>
      </c>
    </row>
    <row r="242" spans="1:16" s="103" customFormat="1" ht="21" customHeight="1" x14ac:dyDescent="0.2">
      <c r="A242" s="314"/>
      <c r="B242" s="298"/>
      <c r="C242" s="314"/>
      <c r="D242" s="314"/>
      <c r="E242" s="195" t="s">
        <v>122</v>
      </c>
      <c r="F242" s="195" t="s">
        <v>122</v>
      </c>
      <c r="G242" s="344"/>
      <c r="H242" s="162" t="s">
        <v>93</v>
      </c>
      <c r="I242" s="139" t="s">
        <v>19</v>
      </c>
      <c r="J242" s="88">
        <v>69</v>
      </c>
      <c r="K242" s="180">
        <v>69</v>
      </c>
      <c r="L242" s="180">
        <v>69</v>
      </c>
      <c r="M242" s="180">
        <v>69</v>
      </c>
      <c r="N242" s="180">
        <v>69</v>
      </c>
      <c r="O242" s="180">
        <v>69</v>
      </c>
      <c r="P242" s="194" t="s">
        <v>92</v>
      </c>
    </row>
    <row r="243" spans="1:16" s="30" customFormat="1" ht="21" customHeight="1" x14ac:dyDescent="0.2">
      <c r="A243" s="33">
        <v>23</v>
      </c>
      <c r="B243" s="37" t="s">
        <v>50</v>
      </c>
      <c r="C243" s="21"/>
      <c r="D243" s="21"/>
      <c r="E243" s="21"/>
      <c r="F243" s="21"/>
      <c r="G243" s="21"/>
      <c r="H243" s="21"/>
      <c r="I243" s="23"/>
      <c r="J243" s="119"/>
      <c r="K243" s="179"/>
      <c r="L243" s="179"/>
      <c r="M243" s="179"/>
      <c r="N243" s="179"/>
      <c r="O243" s="179"/>
      <c r="P243" s="75"/>
    </row>
    <row r="244" spans="1:16" ht="23.25" customHeight="1" x14ac:dyDescent="0.2">
      <c r="A244" s="299">
        <v>1</v>
      </c>
      <c r="B244" s="301" t="s">
        <v>130</v>
      </c>
      <c r="C244" s="348" t="s">
        <v>173</v>
      </c>
      <c r="D244" s="352" t="s">
        <v>89</v>
      </c>
      <c r="E244" s="348"/>
      <c r="F244" s="348" t="s">
        <v>174</v>
      </c>
      <c r="G244" s="369" t="s">
        <v>172</v>
      </c>
      <c r="H244" s="285" t="s">
        <v>156</v>
      </c>
      <c r="I244" s="11" t="s">
        <v>18</v>
      </c>
      <c r="J244" s="138">
        <f>'[1]Costing Sept ''21'!$O$43</f>
        <v>235.44000000000003</v>
      </c>
      <c r="K244" s="185">
        <f>'[1]Costing Sept ''21'!$O$43</f>
        <v>235.44000000000003</v>
      </c>
      <c r="L244" s="185">
        <f>'[1]Costing Sept ''21'!$O$43</f>
        <v>235.44000000000003</v>
      </c>
      <c r="M244" s="185">
        <f>'[1]Costing Sept ''21'!$O$43</f>
        <v>235.44000000000003</v>
      </c>
      <c r="N244" s="185">
        <f>'[1]Costing Sept ''21'!$O$43</f>
        <v>235.44000000000003</v>
      </c>
      <c r="O244" s="185">
        <f>'[1]Costing Sept ''21'!$O$43</f>
        <v>235.44000000000003</v>
      </c>
      <c r="P244" s="76" t="s">
        <v>85</v>
      </c>
    </row>
    <row r="245" spans="1:16" ht="22.5" customHeight="1" x14ac:dyDescent="0.2">
      <c r="A245" s="300"/>
      <c r="B245" s="302"/>
      <c r="C245" s="349"/>
      <c r="D245" s="353"/>
      <c r="E245" s="349"/>
      <c r="F245" s="349"/>
      <c r="G245" s="369"/>
      <c r="H245" s="286"/>
      <c r="I245" s="135" t="s">
        <v>19</v>
      </c>
      <c r="J245" s="138">
        <f>'[1]Costing Sept ''21'!$O$43</f>
        <v>235.44000000000003</v>
      </c>
      <c r="K245" s="185">
        <f>'[1]Costing Sept ''21'!$O$43</f>
        <v>235.44000000000003</v>
      </c>
      <c r="L245" s="185">
        <f>'[1]Costing Sept ''21'!$O$43</f>
        <v>235.44000000000003</v>
      </c>
      <c r="M245" s="185">
        <f>'[1]Costing Sept ''21'!$O$43</f>
        <v>235.44000000000003</v>
      </c>
      <c r="N245" s="185">
        <f>'[1]Costing Sept ''21'!$O$43</f>
        <v>235.44000000000003</v>
      </c>
      <c r="O245" s="185">
        <f>'[1]Costing Sept ''21'!$O$43</f>
        <v>235.44000000000003</v>
      </c>
      <c r="P245" s="80" t="s">
        <v>86</v>
      </c>
    </row>
    <row r="246" spans="1:16" ht="27" customHeight="1" x14ac:dyDescent="0.2">
      <c r="A246" s="299">
        <v>1</v>
      </c>
      <c r="B246" s="301" t="s">
        <v>132</v>
      </c>
      <c r="C246" s="348" t="s">
        <v>173</v>
      </c>
      <c r="D246" s="352" t="s">
        <v>89</v>
      </c>
      <c r="E246" s="348"/>
      <c r="F246" s="348" t="s">
        <v>174</v>
      </c>
      <c r="G246" s="369" t="s">
        <v>175</v>
      </c>
      <c r="H246" s="285" t="s">
        <v>156</v>
      </c>
      <c r="I246" s="11" t="s">
        <v>18</v>
      </c>
      <c r="J246" s="138">
        <f>'[1]Costing Sept ''21'!$O$44</f>
        <v>264.87</v>
      </c>
      <c r="K246" s="185">
        <f>'[1]Costing Sept ''21'!$O$44</f>
        <v>264.87</v>
      </c>
      <c r="L246" s="185">
        <f>'[1]Costing Sept ''21'!$O$44</f>
        <v>264.87</v>
      </c>
      <c r="M246" s="185">
        <f>'[1]Costing Sept ''21'!$O$44</f>
        <v>264.87</v>
      </c>
      <c r="N246" s="185">
        <f>'[1]Costing Sept ''21'!$O$44</f>
        <v>264.87</v>
      </c>
      <c r="O246" s="185">
        <f>'[1]Costing Sept ''21'!$O$44</f>
        <v>264.87</v>
      </c>
      <c r="P246" s="76" t="s">
        <v>85</v>
      </c>
    </row>
    <row r="247" spans="1:16" ht="15" customHeight="1" x14ac:dyDescent="0.2">
      <c r="A247" s="300"/>
      <c r="B247" s="302"/>
      <c r="C247" s="349"/>
      <c r="D247" s="353"/>
      <c r="E247" s="349"/>
      <c r="F247" s="349"/>
      <c r="G247" s="369"/>
      <c r="H247" s="286"/>
      <c r="I247" s="135" t="s">
        <v>19</v>
      </c>
      <c r="J247" s="138">
        <f>'[1]Costing Sept ''21'!$O$44</f>
        <v>264.87</v>
      </c>
      <c r="K247" s="185">
        <f>'[1]Costing Sept ''21'!$O$44</f>
        <v>264.87</v>
      </c>
      <c r="L247" s="185">
        <f>'[1]Costing Sept ''21'!$O$44</f>
        <v>264.87</v>
      </c>
      <c r="M247" s="185">
        <f>'[1]Costing Sept ''21'!$O$44</f>
        <v>264.87</v>
      </c>
      <c r="N247" s="185">
        <f>'[1]Costing Sept ''21'!$O$44</f>
        <v>264.87</v>
      </c>
      <c r="O247" s="185">
        <f>'[1]Costing Sept ''21'!$O$44</f>
        <v>264.87</v>
      </c>
      <c r="P247" s="80" t="s">
        <v>86</v>
      </c>
    </row>
    <row r="248" spans="1:16" s="2" customFormat="1" ht="21" customHeight="1" x14ac:dyDescent="0.2">
      <c r="A248" s="299">
        <v>2</v>
      </c>
      <c r="B248" s="301" t="s">
        <v>75</v>
      </c>
      <c r="C248" s="391" t="s">
        <v>103</v>
      </c>
      <c r="D248" s="392"/>
      <c r="E248" s="392"/>
      <c r="F248" s="392"/>
      <c r="G248" s="392"/>
      <c r="H248" s="392"/>
      <c r="I248" s="392"/>
      <c r="J248" s="392"/>
      <c r="K248" s="392"/>
      <c r="L248" s="392"/>
      <c r="M248" s="392"/>
      <c r="N248" s="392"/>
      <c r="O248" s="392"/>
      <c r="P248" s="393"/>
    </row>
    <row r="249" spans="1:16" s="2" customFormat="1" ht="0.75" customHeight="1" x14ac:dyDescent="0.2">
      <c r="A249" s="300"/>
      <c r="B249" s="302"/>
      <c r="C249" s="394"/>
      <c r="D249" s="395"/>
      <c r="E249" s="395"/>
      <c r="F249" s="395"/>
      <c r="G249" s="395"/>
      <c r="H249" s="395"/>
      <c r="I249" s="395"/>
      <c r="J249" s="395"/>
      <c r="K249" s="395"/>
      <c r="L249" s="395"/>
      <c r="M249" s="395"/>
      <c r="N249" s="395"/>
      <c r="O249" s="395"/>
      <c r="P249" s="396"/>
    </row>
    <row r="250" spans="1:16" s="2" customFormat="1" ht="21" customHeight="1" x14ac:dyDescent="0.2">
      <c r="A250" s="295">
        <v>3</v>
      </c>
      <c r="B250" s="297" t="s">
        <v>76</v>
      </c>
      <c r="C250" s="313"/>
      <c r="D250" s="313" t="s">
        <v>89</v>
      </c>
      <c r="E250" s="195" t="s">
        <v>124</v>
      </c>
      <c r="F250" s="195" t="s">
        <v>124</v>
      </c>
      <c r="G250" s="344" t="s">
        <v>125</v>
      </c>
      <c r="H250" s="162" t="s">
        <v>93</v>
      </c>
      <c r="I250" s="196" t="s">
        <v>18</v>
      </c>
      <c r="J250" s="88">
        <v>38.5</v>
      </c>
      <c r="K250" s="180">
        <v>38.5</v>
      </c>
      <c r="L250" s="180">
        <v>38.5</v>
      </c>
      <c r="M250" s="180">
        <v>38.5</v>
      </c>
      <c r="N250" s="180">
        <v>38.5</v>
      </c>
      <c r="O250" s="180">
        <v>38.5</v>
      </c>
      <c r="P250" s="194" t="s">
        <v>92</v>
      </c>
    </row>
    <row r="251" spans="1:16" s="2" customFormat="1" ht="21" customHeight="1" x14ac:dyDescent="0.2">
      <c r="A251" s="296"/>
      <c r="B251" s="298"/>
      <c r="C251" s="314"/>
      <c r="D251" s="314"/>
      <c r="E251" s="195" t="s">
        <v>124</v>
      </c>
      <c r="F251" s="195" t="s">
        <v>124</v>
      </c>
      <c r="G251" s="344"/>
      <c r="H251" s="162" t="s">
        <v>93</v>
      </c>
      <c r="I251" s="139" t="s">
        <v>19</v>
      </c>
      <c r="J251" s="88">
        <v>38.5</v>
      </c>
      <c r="K251" s="180">
        <v>38.5</v>
      </c>
      <c r="L251" s="180">
        <v>38.5</v>
      </c>
      <c r="M251" s="180">
        <v>38.5</v>
      </c>
      <c r="N251" s="180">
        <v>38.5</v>
      </c>
      <c r="O251" s="180">
        <v>38.5</v>
      </c>
      <c r="P251" s="194" t="s">
        <v>92</v>
      </c>
    </row>
    <row r="252" spans="1:16" s="30" customFormat="1" ht="21" customHeight="1" x14ac:dyDescent="0.2">
      <c r="A252" s="33">
        <v>24</v>
      </c>
      <c r="B252" s="36" t="s">
        <v>73</v>
      </c>
      <c r="C252" s="21"/>
      <c r="D252" s="21"/>
      <c r="E252" s="21"/>
      <c r="F252" s="21"/>
      <c r="G252" s="21"/>
      <c r="H252" s="21"/>
      <c r="I252" s="23"/>
      <c r="J252" s="119"/>
      <c r="K252" s="179"/>
      <c r="L252" s="179"/>
      <c r="M252" s="179"/>
      <c r="N252" s="179"/>
      <c r="O252" s="179"/>
      <c r="P252" s="75"/>
    </row>
    <row r="253" spans="1:16" ht="30" customHeight="1" x14ac:dyDescent="0.2">
      <c r="A253" s="299">
        <v>1</v>
      </c>
      <c r="B253" s="301" t="s">
        <v>130</v>
      </c>
      <c r="C253" s="352" t="s">
        <v>162</v>
      </c>
      <c r="D253" s="348" t="s">
        <v>163</v>
      </c>
      <c r="E253" s="354"/>
      <c r="F253" s="354" t="s">
        <v>164</v>
      </c>
      <c r="G253" s="418" t="s">
        <v>161</v>
      </c>
      <c r="H253" s="354"/>
      <c r="I253" s="196" t="s">
        <v>18</v>
      </c>
      <c r="J253" s="138">
        <f>'[1]Costing Sept ''21'!$O$47</f>
        <v>4.9442399999999997</v>
      </c>
      <c r="K253" s="185">
        <f>'[1]Costing Sept ''21'!$O$47</f>
        <v>4.9442399999999997</v>
      </c>
      <c r="L253" s="185">
        <f>'[1]Costing Sept ''21'!$O$47</f>
        <v>4.9442399999999997</v>
      </c>
      <c r="M253" s="185">
        <f>'[1]Costing Sept ''21'!$O$47</f>
        <v>4.9442399999999997</v>
      </c>
      <c r="N253" s="185">
        <f>'[1]Costing Sept ''21'!$O$47</f>
        <v>4.9442399999999997</v>
      </c>
      <c r="O253" s="185">
        <f>'[1]Costing Sept ''21'!$O$47</f>
        <v>4.9442399999999997</v>
      </c>
      <c r="P253" s="76" t="s">
        <v>85</v>
      </c>
    </row>
    <row r="254" spans="1:16" ht="15" customHeight="1" x14ac:dyDescent="0.2">
      <c r="A254" s="300"/>
      <c r="B254" s="302"/>
      <c r="C254" s="353"/>
      <c r="D254" s="349"/>
      <c r="E254" s="355"/>
      <c r="F254" s="355"/>
      <c r="G254" s="419"/>
      <c r="H254" s="355"/>
      <c r="I254" s="144" t="s">
        <v>19</v>
      </c>
      <c r="J254" s="138">
        <f>'[1]Costing Sept ''21'!$O$47</f>
        <v>4.9442399999999997</v>
      </c>
      <c r="K254" s="185">
        <f>'[1]Costing Sept ''21'!$O$47</f>
        <v>4.9442399999999997</v>
      </c>
      <c r="L254" s="185">
        <f>'[1]Costing Sept ''21'!$O$47</f>
        <v>4.9442399999999997</v>
      </c>
      <c r="M254" s="185">
        <f>'[1]Costing Sept ''21'!$O$47</f>
        <v>4.9442399999999997</v>
      </c>
      <c r="N254" s="185">
        <f>'[1]Costing Sept ''21'!$O$47</f>
        <v>4.9442399999999997</v>
      </c>
      <c r="O254" s="185">
        <f>'[1]Costing Sept ''21'!$O$47</f>
        <v>4.9442399999999997</v>
      </c>
      <c r="P254" s="80" t="s">
        <v>86</v>
      </c>
    </row>
    <row r="255" spans="1:16" ht="30" customHeight="1" x14ac:dyDescent="0.2">
      <c r="A255" s="299">
        <v>1</v>
      </c>
      <c r="B255" s="301" t="s">
        <v>132</v>
      </c>
      <c r="C255" s="352" t="s">
        <v>162</v>
      </c>
      <c r="D255" s="348" t="s">
        <v>163</v>
      </c>
      <c r="E255" s="354"/>
      <c r="F255" s="354" t="s">
        <v>164</v>
      </c>
      <c r="G255" s="418" t="s">
        <v>165</v>
      </c>
      <c r="H255" s="354"/>
      <c r="I255" s="196" t="s">
        <v>18</v>
      </c>
      <c r="J255" s="138">
        <f>'[1]Costing Sept ''21'!$O$48</f>
        <v>5.2385400000000004</v>
      </c>
      <c r="K255" s="185">
        <f>'[1]Costing Sept ''21'!$O$48</f>
        <v>5.2385400000000004</v>
      </c>
      <c r="L255" s="185">
        <f>'[1]Costing Sept ''21'!$O$48</f>
        <v>5.2385400000000004</v>
      </c>
      <c r="M255" s="185">
        <f>'[1]Costing Sept ''21'!$O$48</f>
        <v>5.2385400000000004</v>
      </c>
      <c r="N255" s="185">
        <f>'[1]Costing Sept ''21'!$O$48</f>
        <v>5.2385400000000004</v>
      </c>
      <c r="O255" s="185">
        <f>'[1]Costing Sept ''21'!$O$48</f>
        <v>5.2385400000000004</v>
      </c>
      <c r="P255" s="80" t="s">
        <v>86</v>
      </c>
    </row>
    <row r="256" spans="1:16" ht="15" customHeight="1" x14ac:dyDescent="0.2">
      <c r="A256" s="300"/>
      <c r="B256" s="302"/>
      <c r="C256" s="353"/>
      <c r="D256" s="349"/>
      <c r="E256" s="355"/>
      <c r="F256" s="355"/>
      <c r="G256" s="419"/>
      <c r="H256" s="355"/>
      <c r="I256" s="144" t="s">
        <v>19</v>
      </c>
      <c r="J256" s="138">
        <f>'[1]Costing Sept ''21'!$O$48</f>
        <v>5.2385400000000004</v>
      </c>
      <c r="K256" s="185">
        <f>'[1]Costing Sept ''21'!$O$48</f>
        <v>5.2385400000000004</v>
      </c>
      <c r="L256" s="185">
        <f>'[1]Costing Sept ''21'!$O$48</f>
        <v>5.2385400000000004</v>
      </c>
      <c r="M256" s="185">
        <f>'[1]Costing Sept ''21'!$O$48</f>
        <v>5.2385400000000004</v>
      </c>
      <c r="N256" s="185">
        <f>'[1]Costing Sept ''21'!$O$48</f>
        <v>5.2385400000000004</v>
      </c>
      <c r="O256" s="185">
        <f>'[1]Costing Sept ''21'!$O$48</f>
        <v>5.2385400000000004</v>
      </c>
      <c r="P256" s="80" t="s">
        <v>86</v>
      </c>
    </row>
    <row r="257" spans="1:16" ht="30" customHeight="1" x14ac:dyDescent="0.2">
      <c r="A257" s="299">
        <v>1</v>
      </c>
      <c r="B257" s="301" t="s">
        <v>166</v>
      </c>
      <c r="C257" s="352" t="s">
        <v>162</v>
      </c>
      <c r="D257" s="348" t="s">
        <v>163</v>
      </c>
      <c r="E257" s="354"/>
      <c r="F257" s="354" t="s">
        <v>164</v>
      </c>
      <c r="G257" s="418" t="s">
        <v>167</v>
      </c>
      <c r="H257" s="354"/>
      <c r="I257" s="196" t="s">
        <v>18</v>
      </c>
      <c r="J257" s="138">
        <f>'[1]Costing Sept ''21'!$O$49</f>
        <v>5.2385400000000004</v>
      </c>
      <c r="K257" s="185">
        <f>'[1]Costing Sept ''21'!$O$49</f>
        <v>5.2385400000000004</v>
      </c>
      <c r="L257" s="185">
        <f>'[1]Costing Sept ''21'!$O$49</f>
        <v>5.2385400000000004</v>
      </c>
      <c r="M257" s="185">
        <f>'[1]Costing Sept ''21'!$O$49</f>
        <v>5.2385400000000004</v>
      </c>
      <c r="N257" s="185">
        <f>'[1]Costing Sept ''21'!$O$49</f>
        <v>5.2385400000000004</v>
      </c>
      <c r="O257" s="185">
        <f>'[1]Costing Sept ''21'!$O$49</f>
        <v>5.2385400000000004</v>
      </c>
      <c r="P257" s="80" t="s">
        <v>86</v>
      </c>
    </row>
    <row r="258" spans="1:16" ht="15" customHeight="1" x14ac:dyDescent="0.2">
      <c r="A258" s="300"/>
      <c r="B258" s="302"/>
      <c r="C258" s="353"/>
      <c r="D258" s="349"/>
      <c r="E258" s="355"/>
      <c r="F258" s="355"/>
      <c r="G258" s="419"/>
      <c r="H258" s="355"/>
      <c r="I258" s="144" t="s">
        <v>19</v>
      </c>
      <c r="J258" s="138">
        <f>'[1]Costing Sept ''21'!$O$49</f>
        <v>5.2385400000000004</v>
      </c>
      <c r="K258" s="185">
        <f>'[1]Costing Sept ''21'!$O$49</f>
        <v>5.2385400000000004</v>
      </c>
      <c r="L258" s="185">
        <f>'[1]Costing Sept ''21'!$O$49</f>
        <v>5.2385400000000004</v>
      </c>
      <c r="M258" s="185">
        <f>'[1]Costing Sept ''21'!$O$49</f>
        <v>5.2385400000000004</v>
      </c>
      <c r="N258" s="185">
        <f>'[1]Costing Sept ''21'!$O$49</f>
        <v>5.2385400000000004</v>
      </c>
      <c r="O258" s="185">
        <f>'[1]Costing Sept ''21'!$O$49</f>
        <v>5.2385400000000004</v>
      </c>
      <c r="P258" s="80" t="s">
        <v>86</v>
      </c>
    </row>
    <row r="259" spans="1:16" ht="30" customHeight="1" x14ac:dyDescent="0.2">
      <c r="A259" s="299">
        <v>1</v>
      </c>
      <c r="B259" s="301" t="s">
        <v>169</v>
      </c>
      <c r="C259" s="352" t="s">
        <v>162</v>
      </c>
      <c r="D259" s="348" t="s">
        <v>163</v>
      </c>
      <c r="E259" s="354"/>
      <c r="F259" s="354" t="s">
        <v>164</v>
      </c>
      <c r="G259" s="418" t="s">
        <v>168</v>
      </c>
      <c r="H259" s="354"/>
      <c r="I259" s="196" t="s">
        <v>18</v>
      </c>
      <c r="J259" s="138">
        <f>'[1]Costing Sept ''21'!$O$50</f>
        <v>9.4323150000000027</v>
      </c>
      <c r="K259" s="185">
        <f>'[1]Costing Sept ''21'!$O$50</f>
        <v>9.4323150000000027</v>
      </c>
      <c r="L259" s="185">
        <f>'[1]Costing Sept ''21'!$O$50</f>
        <v>9.4323150000000027</v>
      </c>
      <c r="M259" s="185">
        <f>'[1]Costing Sept ''21'!$O$50</f>
        <v>9.4323150000000027</v>
      </c>
      <c r="N259" s="185">
        <f>'[1]Costing Sept ''21'!$O$50</f>
        <v>9.4323150000000027</v>
      </c>
      <c r="O259" s="185">
        <f>'[1]Costing Sept ''21'!$O$50</f>
        <v>9.4323150000000027</v>
      </c>
      <c r="P259" s="80" t="s">
        <v>86</v>
      </c>
    </row>
    <row r="260" spans="1:16" ht="15" customHeight="1" x14ac:dyDescent="0.2">
      <c r="A260" s="300"/>
      <c r="B260" s="302"/>
      <c r="C260" s="353"/>
      <c r="D260" s="349"/>
      <c r="E260" s="355"/>
      <c r="F260" s="355"/>
      <c r="G260" s="419"/>
      <c r="H260" s="355"/>
      <c r="I260" s="144" t="s">
        <v>19</v>
      </c>
      <c r="J260" s="138">
        <f>'[1]Costing Sept ''21'!$O$50</f>
        <v>9.4323150000000027</v>
      </c>
      <c r="K260" s="185">
        <f>'[1]Costing Sept ''21'!$O$50</f>
        <v>9.4323150000000027</v>
      </c>
      <c r="L260" s="185">
        <f>'[1]Costing Sept ''21'!$O$50</f>
        <v>9.4323150000000027</v>
      </c>
      <c r="M260" s="185">
        <f>'[1]Costing Sept ''21'!$O$50</f>
        <v>9.4323150000000027</v>
      </c>
      <c r="N260" s="185">
        <f>'[1]Costing Sept ''21'!$O$50</f>
        <v>9.4323150000000027</v>
      </c>
      <c r="O260" s="185">
        <f>'[1]Costing Sept ''21'!$O$50</f>
        <v>9.4323150000000027</v>
      </c>
      <c r="P260" s="80" t="s">
        <v>86</v>
      </c>
    </row>
    <row r="261" spans="1:16" ht="30" customHeight="1" x14ac:dyDescent="0.2">
      <c r="A261" s="299">
        <v>1</v>
      </c>
      <c r="B261" s="301" t="s">
        <v>170</v>
      </c>
      <c r="C261" s="352" t="s">
        <v>162</v>
      </c>
      <c r="D261" s="348" t="s">
        <v>163</v>
      </c>
      <c r="E261" s="354"/>
      <c r="F261" s="354" t="s">
        <v>164</v>
      </c>
      <c r="G261" s="418" t="s">
        <v>171</v>
      </c>
      <c r="H261" s="354"/>
      <c r="I261" s="196" t="s">
        <v>18</v>
      </c>
      <c r="J261" s="138">
        <f>'[1]Costing Sept ''21'!$O$50</f>
        <v>9.4323150000000027</v>
      </c>
      <c r="K261" s="185">
        <f>'[1]Costing Sept ''21'!$O$50</f>
        <v>9.4323150000000027</v>
      </c>
      <c r="L261" s="185">
        <f>'[1]Costing Sept ''21'!$O$50</f>
        <v>9.4323150000000027</v>
      </c>
      <c r="M261" s="185">
        <f>'[1]Costing Sept ''21'!$O$50</f>
        <v>9.4323150000000027</v>
      </c>
      <c r="N261" s="185">
        <f>'[1]Costing Sept ''21'!$O$50</f>
        <v>9.4323150000000027</v>
      </c>
      <c r="O261" s="185">
        <f>'[1]Costing Sept ''21'!$O$50</f>
        <v>9.4323150000000027</v>
      </c>
      <c r="P261" s="80" t="s">
        <v>86</v>
      </c>
    </row>
    <row r="262" spans="1:16" ht="15" customHeight="1" x14ac:dyDescent="0.2">
      <c r="A262" s="300"/>
      <c r="B262" s="302"/>
      <c r="C262" s="353"/>
      <c r="D262" s="349"/>
      <c r="E262" s="355"/>
      <c r="F262" s="355"/>
      <c r="G262" s="419"/>
      <c r="H262" s="355"/>
      <c r="I262" s="144" t="s">
        <v>19</v>
      </c>
      <c r="J262" s="138">
        <f>'[1]Costing Sept ''21'!$O$50</f>
        <v>9.4323150000000027</v>
      </c>
      <c r="K262" s="185">
        <f>'[1]Costing Sept ''21'!$O$50</f>
        <v>9.4323150000000027</v>
      </c>
      <c r="L262" s="185">
        <f>'[1]Costing Sept ''21'!$O$50</f>
        <v>9.4323150000000027</v>
      </c>
      <c r="M262" s="185">
        <f>'[1]Costing Sept ''21'!$O$50</f>
        <v>9.4323150000000027</v>
      </c>
      <c r="N262" s="185">
        <f>'[1]Costing Sept ''21'!$O$50</f>
        <v>9.4323150000000027</v>
      </c>
      <c r="O262" s="185">
        <f>'[1]Costing Sept ''21'!$O$50</f>
        <v>9.4323150000000027</v>
      </c>
      <c r="P262" s="80" t="s">
        <v>86</v>
      </c>
    </row>
    <row r="263" spans="1:16" s="2" customFormat="1" ht="12.75" customHeight="1" x14ac:dyDescent="0.2">
      <c r="A263" s="299">
        <v>2</v>
      </c>
      <c r="B263" s="301" t="s">
        <v>75</v>
      </c>
      <c r="C263" s="397" t="s">
        <v>103</v>
      </c>
      <c r="D263" s="398"/>
      <c r="E263" s="398"/>
      <c r="F263" s="398"/>
      <c r="G263" s="398"/>
      <c r="H263" s="398"/>
      <c r="I263" s="398"/>
      <c r="J263" s="398"/>
      <c r="K263" s="398"/>
      <c r="L263" s="398"/>
      <c r="M263" s="398"/>
      <c r="N263" s="398"/>
      <c r="O263" s="398"/>
      <c r="P263" s="399"/>
    </row>
    <row r="264" spans="1:16" s="2" customFormat="1" ht="4.5" customHeight="1" x14ac:dyDescent="0.2">
      <c r="A264" s="300"/>
      <c r="B264" s="302"/>
      <c r="C264" s="400"/>
      <c r="D264" s="401"/>
      <c r="E264" s="401"/>
      <c r="F264" s="401"/>
      <c r="G264" s="401"/>
      <c r="H264" s="401"/>
      <c r="I264" s="401"/>
      <c r="J264" s="401"/>
      <c r="K264" s="401"/>
      <c r="L264" s="401"/>
      <c r="M264" s="401"/>
      <c r="N264" s="401"/>
      <c r="O264" s="401"/>
      <c r="P264" s="402"/>
    </row>
    <row r="265" spans="1:16" s="2" customFormat="1" ht="21" customHeight="1" thickBot="1" x14ac:dyDescent="0.25">
      <c r="A265" s="295">
        <v>3</v>
      </c>
      <c r="B265" s="297" t="s">
        <v>76</v>
      </c>
      <c r="C265" s="313"/>
      <c r="D265" s="313"/>
      <c r="E265" s="124"/>
      <c r="F265" s="124"/>
      <c r="G265" s="344"/>
      <c r="H265" s="162" t="s">
        <v>93</v>
      </c>
      <c r="I265" s="196" t="s">
        <v>18</v>
      </c>
      <c r="J265" s="88">
        <v>7.9</v>
      </c>
      <c r="K265" s="180">
        <v>7.9</v>
      </c>
      <c r="L265" s="180">
        <v>7.9</v>
      </c>
      <c r="M265" s="180">
        <v>7.9</v>
      </c>
      <c r="N265" s="180">
        <v>7.9</v>
      </c>
      <c r="O265" s="180">
        <v>7.9</v>
      </c>
      <c r="P265" s="94" t="s">
        <v>92</v>
      </c>
    </row>
    <row r="266" spans="1:16" s="2" customFormat="1" ht="21" customHeight="1" thickBot="1" x14ac:dyDescent="0.25">
      <c r="A266" s="296"/>
      <c r="B266" s="298"/>
      <c r="C266" s="314"/>
      <c r="D266" s="314"/>
      <c r="E266" s="124"/>
      <c r="F266" s="124"/>
      <c r="G266" s="390"/>
      <c r="H266" s="163" t="s">
        <v>93</v>
      </c>
      <c r="I266" s="145" t="s">
        <v>19</v>
      </c>
      <c r="J266" s="88">
        <v>7.9</v>
      </c>
      <c r="K266" s="180">
        <v>7.9</v>
      </c>
      <c r="L266" s="180">
        <v>7.9</v>
      </c>
      <c r="M266" s="180">
        <v>7.9</v>
      </c>
      <c r="N266" s="180">
        <v>7.9</v>
      </c>
      <c r="O266" s="180">
        <v>7.9</v>
      </c>
      <c r="P266" s="94" t="s">
        <v>92</v>
      </c>
    </row>
    <row r="267" spans="1:16" s="2" customFormat="1" ht="21" customHeight="1" x14ac:dyDescent="0.2">
      <c r="A267" s="18"/>
      <c r="B267" s="18"/>
      <c r="C267" s="8"/>
      <c r="D267" s="8"/>
      <c r="E267" s="8"/>
      <c r="F267" s="8"/>
      <c r="G267" s="8"/>
      <c r="H267" s="8"/>
      <c r="I267" s="131"/>
      <c r="J267" s="209"/>
      <c r="K267" s="186"/>
      <c r="L267" s="186"/>
      <c r="M267" s="186"/>
      <c r="N267" s="186"/>
      <c r="O267" s="186"/>
      <c r="P267" s="81"/>
    </row>
    <row r="269" spans="1:16" s="4" customFormat="1" ht="20.25" customHeight="1" x14ac:dyDescent="0.2">
      <c r="A269" s="3"/>
      <c r="B269" s="16" t="s">
        <v>21</v>
      </c>
      <c r="C269" s="5"/>
      <c r="D269" s="5"/>
      <c r="E269" s="8"/>
      <c r="F269" s="8"/>
      <c r="G269" s="8"/>
      <c r="H269" s="8"/>
      <c r="I269" s="8"/>
      <c r="J269" s="115"/>
      <c r="K269" s="176"/>
      <c r="L269" s="174"/>
      <c r="M269" s="174"/>
      <c r="N269" s="174"/>
      <c r="O269" s="174"/>
      <c r="P269" s="74"/>
    </row>
    <row r="270" spans="1:16" s="4" customFormat="1" ht="20.25" customHeight="1" x14ac:dyDescent="0.2">
      <c r="A270" s="5">
        <v>1</v>
      </c>
      <c r="B270" s="3" t="s">
        <v>22</v>
      </c>
      <c r="C270" s="5"/>
      <c r="D270" s="5"/>
      <c r="E270" s="8"/>
      <c r="F270" s="8"/>
      <c r="G270" s="8"/>
      <c r="H270" s="8"/>
      <c r="I270" s="8"/>
      <c r="J270" s="115"/>
      <c r="K270" s="176"/>
      <c r="L270" s="174"/>
      <c r="M270" s="174"/>
      <c r="N270" s="174"/>
      <c r="O270" s="174"/>
      <c r="P270" s="74"/>
    </row>
    <row r="271" spans="1:16" s="4" customFormat="1" ht="20.25" customHeight="1" x14ac:dyDescent="0.2">
      <c r="A271" s="5">
        <v>2</v>
      </c>
      <c r="B271" s="6" t="s">
        <v>28</v>
      </c>
      <c r="C271" s="5"/>
      <c r="D271" s="5"/>
      <c r="E271" s="8"/>
      <c r="F271" s="8"/>
      <c r="G271" s="8"/>
      <c r="H271" s="8"/>
      <c r="I271" s="8"/>
      <c r="J271" s="115"/>
      <c r="K271" s="176"/>
      <c r="L271" s="174"/>
      <c r="M271" s="174"/>
      <c r="N271" s="174"/>
      <c r="O271" s="174"/>
      <c r="P271" s="74"/>
    </row>
    <row r="272" spans="1:16" s="4" customFormat="1" ht="20.25" customHeight="1" x14ac:dyDescent="0.2">
      <c r="C272" s="5"/>
      <c r="D272" s="5"/>
      <c r="E272" s="5"/>
      <c r="F272" s="5"/>
      <c r="G272" s="5"/>
      <c r="H272" s="5"/>
      <c r="I272" s="5"/>
      <c r="J272" s="115"/>
      <c r="K272" s="174"/>
      <c r="L272" s="174"/>
      <c r="M272" s="174"/>
      <c r="N272" s="174"/>
      <c r="O272" s="174"/>
      <c r="P272" s="74"/>
    </row>
  </sheetData>
  <mergeCells count="597">
    <mergeCell ref="H134:H135"/>
    <mergeCell ref="F125:F126"/>
    <mergeCell ref="E125:E126"/>
    <mergeCell ref="H125:H126"/>
    <mergeCell ref="F116:F117"/>
    <mergeCell ref="E116:E117"/>
    <mergeCell ref="H116:H117"/>
    <mergeCell ref="C261:C262"/>
    <mergeCell ref="D261:D262"/>
    <mergeCell ref="E261:E262"/>
    <mergeCell ref="F261:F262"/>
    <mergeCell ref="G261:G262"/>
    <mergeCell ref="H259:H260"/>
    <mergeCell ref="H261:H262"/>
    <mergeCell ref="C226:C227"/>
    <mergeCell ref="D226:D227"/>
    <mergeCell ref="E226:E227"/>
    <mergeCell ref="F226:F227"/>
    <mergeCell ref="H226:H227"/>
    <mergeCell ref="C257:C258"/>
    <mergeCell ref="D257:D258"/>
    <mergeCell ref="F257:F258"/>
    <mergeCell ref="E257:E258"/>
    <mergeCell ref="G257:G258"/>
    <mergeCell ref="H257:H258"/>
    <mergeCell ref="G259:G260"/>
    <mergeCell ref="F259:F260"/>
    <mergeCell ref="E259:E260"/>
    <mergeCell ref="D259:D260"/>
    <mergeCell ref="C259:C260"/>
    <mergeCell ref="H246:H247"/>
    <mergeCell ref="D253:D254"/>
    <mergeCell ref="C253:C254"/>
    <mergeCell ref="E253:E254"/>
    <mergeCell ref="F253:F254"/>
    <mergeCell ref="G253:G254"/>
    <mergeCell ref="H253:H254"/>
    <mergeCell ref="H255:H256"/>
    <mergeCell ref="G255:G256"/>
    <mergeCell ref="F255:F256"/>
    <mergeCell ref="E255:E256"/>
    <mergeCell ref="D255:D256"/>
    <mergeCell ref="C255:C256"/>
    <mergeCell ref="C250:C251"/>
    <mergeCell ref="D250:D251"/>
    <mergeCell ref="G250:G251"/>
    <mergeCell ref="A3:R3"/>
    <mergeCell ref="A239:A240"/>
    <mergeCell ref="B239:B240"/>
    <mergeCell ref="C239:E240"/>
    <mergeCell ref="F239:F240"/>
    <mergeCell ref="G239:H240"/>
    <mergeCell ref="C244:C245"/>
    <mergeCell ref="D244:D245"/>
    <mergeCell ref="E244:E245"/>
    <mergeCell ref="F244:F245"/>
    <mergeCell ref="H244:H245"/>
    <mergeCell ref="C219:C220"/>
    <mergeCell ref="D219:D220"/>
    <mergeCell ref="E179:E180"/>
    <mergeCell ref="F179:F180"/>
    <mergeCell ref="H179:H180"/>
    <mergeCell ref="E168:E169"/>
    <mergeCell ref="F168:F169"/>
    <mergeCell ref="H168:H169"/>
    <mergeCell ref="F159:F160"/>
    <mergeCell ref="E159:E160"/>
    <mergeCell ref="H159:H160"/>
    <mergeCell ref="E152:E153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C200:C201"/>
    <mergeCell ref="D200:D201"/>
    <mergeCell ref="E200:E201"/>
    <mergeCell ref="F200:F201"/>
    <mergeCell ref="G200:G201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A200:A201"/>
    <mergeCell ref="E196:E197"/>
    <mergeCell ref="F196:F197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196:A197"/>
    <mergeCell ref="B196:B197"/>
    <mergeCell ref="A188:A189"/>
    <mergeCell ref="B188:B189"/>
    <mergeCell ref="C192:C193"/>
    <mergeCell ref="D192:D193"/>
    <mergeCell ref="E192:E193"/>
    <mergeCell ref="F192:F193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B192:B193"/>
    <mergeCell ref="D237:D238"/>
    <mergeCell ref="H237:H238"/>
    <mergeCell ref="A64:A65"/>
    <mergeCell ref="B64:B65"/>
    <mergeCell ref="A73:A74"/>
    <mergeCell ref="B73:B74"/>
    <mergeCell ref="A82:A83"/>
    <mergeCell ref="B82:B83"/>
    <mergeCell ref="A91:A92"/>
    <mergeCell ref="B91:B92"/>
    <mergeCell ref="A100:A101"/>
    <mergeCell ref="B100:B101"/>
    <mergeCell ref="C125:C126"/>
    <mergeCell ref="D125:D126"/>
    <mergeCell ref="G125:G126"/>
    <mergeCell ref="C134:C135"/>
    <mergeCell ref="D134:D135"/>
    <mergeCell ref="G134:G135"/>
    <mergeCell ref="C188:C189"/>
    <mergeCell ref="D188:D189"/>
    <mergeCell ref="E188:E189"/>
    <mergeCell ref="F188:F189"/>
    <mergeCell ref="G188:G189"/>
    <mergeCell ref="H188:H189"/>
    <mergeCell ref="G127:G128"/>
    <mergeCell ref="G129:G130"/>
    <mergeCell ref="A174:A175"/>
    <mergeCell ref="G244:G245"/>
    <mergeCell ref="A246:A247"/>
    <mergeCell ref="B246:B247"/>
    <mergeCell ref="G246:G247"/>
    <mergeCell ref="A233:A234"/>
    <mergeCell ref="B233:B234"/>
    <mergeCell ref="A235:A236"/>
    <mergeCell ref="B235:B236"/>
    <mergeCell ref="A241:A242"/>
    <mergeCell ref="B241:B242"/>
    <mergeCell ref="D241:D242"/>
    <mergeCell ref="G241:G242"/>
    <mergeCell ref="C246:C247"/>
    <mergeCell ref="D246:D247"/>
    <mergeCell ref="E246:E247"/>
    <mergeCell ref="F246:F247"/>
    <mergeCell ref="C214:C215"/>
    <mergeCell ref="D214:D215"/>
    <mergeCell ref="A237:A238"/>
    <mergeCell ref="B237:B238"/>
    <mergeCell ref="C237:C238"/>
    <mergeCell ref="A109:A110"/>
    <mergeCell ref="B109:B110"/>
    <mergeCell ref="A113:A114"/>
    <mergeCell ref="B113:B114"/>
    <mergeCell ref="F152:F153"/>
    <mergeCell ref="E143:E144"/>
    <mergeCell ref="F143:F144"/>
    <mergeCell ref="F134:F135"/>
    <mergeCell ref="E134:E135"/>
    <mergeCell ref="B143:B144"/>
    <mergeCell ref="C147:E148"/>
    <mergeCell ref="F147:F148"/>
    <mergeCell ref="A105:A106"/>
    <mergeCell ref="B105:B106"/>
    <mergeCell ref="A111:A112"/>
    <mergeCell ref="B111:B112"/>
    <mergeCell ref="C87:C88"/>
    <mergeCell ref="D87:D88"/>
    <mergeCell ref="G96:G97"/>
    <mergeCell ref="A71:A72"/>
    <mergeCell ref="B71:B72"/>
    <mergeCell ref="A98:A99"/>
    <mergeCell ref="B98:B99"/>
    <mergeCell ref="A102:A103"/>
    <mergeCell ref="B102:B103"/>
    <mergeCell ref="A84:A85"/>
    <mergeCell ref="B84:B85"/>
    <mergeCell ref="A75:A76"/>
    <mergeCell ref="B75:B76"/>
    <mergeCell ref="A87:A88"/>
    <mergeCell ref="B87:B88"/>
    <mergeCell ref="A107:A108"/>
    <mergeCell ref="B107:B108"/>
    <mergeCell ref="C107:C108"/>
    <mergeCell ref="D107:D108"/>
    <mergeCell ref="G107:G108"/>
    <mergeCell ref="D105:D106"/>
    <mergeCell ref="G105:G106"/>
    <mergeCell ref="C60:C61"/>
    <mergeCell ref="D60:D61"/>
    <mergeCell ref="G102:G103"/>
    <mergeCell ref="G93:G94"/>
    <mergeCell ref="G113:G114"/>
    <mergeCell ref="G122:G123"/>
    <mergeCell ref="G131:G132"/>
    <mergeCell ref="G78:G79"/>
    <mergeCell ref="G109:G110"/>
    <mergeCell ref="G111:G112"/>
    <mergeCell ref="C78:C79"/>
    <mergeCell ref="D78:D79"/>
    <mergeCell ref="G87:G88"/>
    <mergeCell ref="G64:G65"/>
    <mergeCell ref="C69:C70"/>
    <mergeCell ref="D69:D70"/>
    <mergeCell ref="G69:G70"/>
    <mergeCell ref="C116:C117"/>
    <mergeCell ref="D116:D117"/>
    <mergeCell ref="G116:G117"/>
    <mergeCell ref="G118:G119"/>
    <mergeCell ref="G120:G121"/>
    <mergeCell ref="A265:A266"/>
    <mergeCell ref="B265:B266"/>
    <mergeCell ref="A244:A245"/>
    <mergeCell ref="B244:B245"/>
    <mergeCell ref="A248:A249"/>
    <mergeCell ref="B248:B249"/>
    <mergeCell ref="A250:A251"/>
    <mergeCell ref="B250:B251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53:A254"/>
    <mergeCell ref="B253:B254"/>
    <mergeCell ref="A263:A264"/>
    <mergeCell ref="B263:B264"/>
    <mergeCell ref="A221:A222"/>
    <mergeCell ref="B221:B222"/>
    <mergeCell ref="A223:A224"/>
    <mergeCell ref="A219:A220"/>
    <mergeCell ref="B219:B220"/>
    <mergeCell ref="B223:B224"/>
    <mergeCell ref="G8:G9"/>
    <mergeCell ref="C8:C9"/>
    <mergeCell ref="D8:D9"/>
    <mergeCell ref="E8:E9"/>
    <mergeCell ref="C10:C11"/>
    <mergeCell ref="D10:D11"/>
    <mergeCell ref="E10:E11"/>
    <mergeCell ref="G10:G11"/>
    <mergeCell ref="A57:A58"/>
    <mergeCell ref="B57:B58"/>
    <mergeCell ref="A60:A61"/>
    <mergeCell ref="B60:B61"/>
    <mergeCell ref="C96:C97"/>
    <mergeCell ref="D96:D97"/>
    <mergeCell ref="G143:G144"/>
    <mergeCell ref="C143:C144"/>
    <mergeCell ref="D143:D144"/>
    <mergeCell ref="C105:C106"/>
    <mergeCell ref="A226:A227"/>
    <mergeCell ref="B226:B227"/>
    <mergeCell ref="A228:A229"/>
    <mergeCell ref="B228:B229"/>
    <mergeCell ref="A230:A231"/>
    <mergeCell ref="B230:B231"/>
    <mergeCell ref="A170:A171"/>
    <mergeCell ref="B170:B171"/>
    <mergeCell ref="A176:A177"/>
    <mergeCell ref="B176:B177"/>
    <mergeCell ref="A179:A180"/>
    <mergeCell ref="B179:B180"/>
    <mergeCell ref="A212:A213"/>
    <mergeCell ref="B212:B213"/>
    <mergeCell ref="A216:A217"/>
    <mergeCell ref="B216:B217"/>
    <mergeCell ref="A181:A182"/>
    <mergeCell ref="B181:B182"/>
    <mergeCell ref="A185:A186"/>
    <mergeCell ref="B185:B186"/>
    <mergeCell ref="A172:A173"/>
    <mergeCell ref="B172:B173"/>
    <mergeCell ref="A214:A215"/>
    <mergeCell ref="B214:B215"/>
    <mergeCell ref="A183:A184"/>
    <mergeCell ref="B183:B184"/>
    <mergeCell ref="B174:B175"/>
    <mergeCell ref="B200:B201"/>
    <mergeCell ref="A190:A191"/>
    <mergeCell ref="B190:B191"/>
    <mergeCell ref="B120:B121"/>
    <mergeCell ref="A129:A130"/>
    <mergeCell ref="B129:B130"/>
    <mergeCell ref="A145:A146"/>
    <mergeCell ref="B145:B146"/>
    <mergeCell ref="A149:A150"/>
    <mergeCell ref="B149:B150"/>
    <mergeCell ref="A134:A135"/>
    <mergeCell ref="B134:B135"/>
    <mergeCell ref="A136:A137"/>
    <mergeCell ref="B136:B137"/>
    <mergeCell ref="A140:A141"/>
    <mergeCell ref="B140:B141"/>
    <mergeCell ref="A138:A139"/>
    <mergeCell ref="B138:B139"/>
    <mergeCell ref="A147:A148"/>
    <mergeCell ref="B147:B148"/>
    <mergeCell ref="A143:A144"/>
    <mergeCell ref="A4:A6"/>
    <mergeCell ref="B4:B6"/>
    <mergeCell ref="C4:C6"/>
    <mergeCell ref="D4:D6"/>
    <mergeCell ref="E4:E6"/>
    <mergeCell ref="F4:F6"/>
    <mergeCell ref="G18:G19"/>
    <mergeCell ref="G31:G32"/>
    <mergeCell ref="G57:G58"/>
    <mergeCell ref="A55:A56"/>
    <mergeCell ref="B55:B56"/>
    <mergeCell ref="A10:A11"/>
    <mergeCell ref="A40:A41"/>
    <mergeCell ref="B40:B41"/>
    <mergeCell ref="A46:A47"/>
    <mergeCell ref="B46:B47"/>
    <mergeCell ref="C34:C35"/>
    <mergeCell ref="D34:D35"/>
    <mergeCell ref="E34:E35"/>
    <mergeCell ref="D36:D37"/>
    <mergeCell ref="E36:E37"/>
    <mergeCell ref="A42:A43"/>
    <mergeCell ref="B42:B43"/>
    <mergeCell ref="A21:A22"/>
    <mergeCell ref="P4:P6"/>
    <mergeCell ref="O4:O6"/>
    <mergeCell ref="N4:N6"/>
    <mergeCell ref="M4:M6"/>
    <mergeCell ref="L4:L6"/>
    <mergeCell ref="K4:K6"/>
    <mergeCell ref="J4:J6"/>
    <mergeCell ref="G4:G6"/>
    <mergeCell ref="H4:H6"/>
    <mergeCell ref="I4:I6"/>
    <mergeCell ref="A25:A26"/>
    <mergeCell ref="A31:A32"/>
    <mergeCell ref="B10:B11"/>
    <mergeCell ref="B14:B15"/>
    <mergeCell ref="F34:F35"/>
    <mergeCell ref="G34:G35"/>
    <mergeCell ref="A36:A37"/>
    <mergeCell ref="B36:B37"/>
    <mergeCell ref="C36:C37"/>
    <mergeCell ref="A34:A35"/>
    <mergeCell ref="B34:B35"/>
    <mergeCell ref="F36:F37"/>
    <mergeCell ref="G36:G37"/>
    <mergeCell ref="C183:E184"/>
    <mergeCell ref="F183:F184"/>
    <mergeCell ref="B8:B9"/>
    <mergeCell ref="B12:B13"/>
    <mergeCell ref="B18:B19"/>
    <mergeCell ref="B21:B22"/>
    <mergeCell ref="B25:B26"/>
    <mergeCell ref="B31:B32"/>
    <mergeCell ref="B62:B63"/>
    <mergeCell ref="B66:B67"/>
    <mergeCell ref="B69:B70"/>
    <mergeCell ref="B89:B90"/>
    <mergeCell ref="B93:B94"/>
    <mergeCell ref="B78:B79"/>
    <mergeCell ref="B80:B81"/>
    <mergeCell ref="B96:B97"/>
    <mergeCell ref="B125:B126"/>
    <mergeCell ref="B127:B128"/>
    <mergeCell ref="B131:B132"/>
    <mergeCell ref="B116:B117"/>
    <mergeCell ref="B118:B119"/>
    <mergeCell ref="B122:B123"/>
    <mergeCell ref="C44:E45"/>
    <mergeCell ref="F44:F45"/>
    <mergeCell ref="G176:G177"/>
    <mergeCell ref="C181:P182"/>
    <mergeCell ref="C221:P222"/>
    <mergeCell ref="C152:C153"/>
    <mergeCell ref="D152:D153"/>
    <mergeCell ref="G152:G153"/>
    <mergeCell ref="G159:G160"/>
    <mergeCell ref="C159:C160"/>
    <mergeCell ref="D159:D160"/>
    <mergeCell ref="C168:C169"/>
    <mergeCell ref="D168:D169"/>
    <mergeCell ref="G168:G169"/>
    <mergeCell ref="C179:C180"/>
    <mergeCell ref="D179:D180"/>
    <mergeCell ref="G179:G180"/>
    <mergeCell ref="H214:H215"/>
    <mergeCell ref="C190:C191"/>
    <mergeCell ref="D190:D191"/>
    <mergeCell ref="E190:E191"/>
    <mergeCell ref="F190:F191"/>
    <mergeCell ref="G190:G191"/>
    <mergeCell ref="H190:H191"/>
    <mergeCell ref="C196:C197"/>
    <mergeCell ref="D196:D197"/>
    <mergeCell ref="C265:C266"/>
    <mergeCell ref="D265:D266"/>
    <mergeCell ref="G265:G266"/>
    <mergeCell ref="A8:A9"/>
    <mergeCell ref="A12:A13"/>
    <mergeCell ref="A18:A19"/>
    <mergeCell ref="C228:P229"/>
    <mergeCell ref="C248:P249"/>
    <mergeCell ref="C263:P264"/>
    <mergeCell ref="G185:G186"/>
    <mergeCell ref="G216:G217"/>
    <mergeCell ref="C212:C213"/>
    <mergeCell ref="D212:D213"/>
    <mergeCell ref="H212:H213"/>
    <mergeCell ref="C223:C224"/>
    <mergeCell ref="D223:D224"/>
    <mergeCell ref="G223:G224"/>
    <mergeCell ref="C230:C231"/>
    <mergeCell ref="D230:D231"/>
    <mergeCell ref="G230:G231"/>
    <mergeCell ref="C235:C236"/>
    <mergeCell ref="D235:D236"/>
    <mergeCell ref="H235:H236"/>
    <mergeCell ref="C241:C242"/>
    <mergeCell ref="A38:A39"/>
    <mergeCell ref="B38:B39"/>
    <mergeCell ref="C38:C39"/>
    <mergeCell ref="D38:D39"/>
    <mergeCell ref="E38:E39"/>
    <mergeCell ref="F38:F39"/>
    <mergeCell ref="G38:G39"/>
    <mergeCell ref="G12:G13"/>
    <mergeCell ref="G14:G15"/>
    <mergeCell ref="G25:G26"/>
    <mergeCell ref="G27:G28"/>
    <mergeCell ref="A16:A17"/>
    <mergeCell ref="B16:B17"/>
    <mergeCell ref="C16:E17"/>
    <mergeCell ref="F16:F17"/>
    <mergeCell ref="G16:H17"/>
    <mergeCell ref="A29:A30"/>
    <mergeCell ref="B29:B30"/>
    <mergeCell ref="C29:E30"/>
    <mergeCell ref="F29:F30"/>
    <mergeCell ref="A27:A28"/>
    <mergeCell ref="B27:B28"/>
    <mergeCell ref="C21:C22"/>
    <mergeCell ref="D21:D22"/>
    <mergeCell ref="G40:G41"/>
    <mergeCell ref="G42:G43"/>
    <mergeCell ref="G53:G54"/>
    <mergeCell ref="G55:G56"/>
    <mergeCell ref="G62:G63"/>
    <mergeCell ref="G21:G22"/>
    <mergeCell ref="G23:G24"/>
    <mergeCell ref="G49:G50"/>
    <mergeCell ref="G51:G52"/>
    <mergeCell ref="G60:G61"/>
    <mergeCell ref="G46:G47"/>
    <mergeCell ref="G29:H30"/>
    <mergeCell ref="G44:H45"/>
    <mergeCell ref="G80:G81"/>
    <mergeCell ref="G82:G83"/>
    <mergeCell ref="G71:G72"/>
    <mergeCell ref="G73:G74"/>
    <mergeCell ref="G89:G90"/>
    <mergeCell ref="G91:G92"/>
    <mergeCell ref="G98:G99"/>
    <mergeCell ref="G100:G101"/>
    <mergeCell ref="G66:G67"/>
    <mergeCell ref="G75:G76"/>
    <mergeCell ref="G84:G85"/>
    <mergeCell ref="G136:G137"/>
    <mergeCell ref="G138:G139"/>
    <mergeCell ref="G161:G162"/>
    <mergeCell ref="G163:G164"/>
    <mergeCell ref="G170:G171"/>
    <mergeCell ref="G172:G173"/>
    <mergeCell ref="G235:G236"/>
    <mergeCell ref="G237:G238"/>
    <mergeCell ref="G212:G213"/>
    <mergeCell ref="G214:G215"/>
    <mergeCell ref="G219:G220"/>
    <mergeCell ref="G226:G227"/>
    <mergeCell ref="G233:G234"/>
    <mergeCell ref="G147:H148"/>
    <mergeCell ref="H152:H153"/>
    <mergeCell ref="H143:H144"/>
    <mergeCell ref="G174:H175"/>
    <mergeCell ref="G183:H184"/>
    <mergeCell ref="G140:G141"/>
    <mergeCell ref="C145:P146"/>
    <mergeCell ref="C154:P155"/>
    <mergeCell ref="G149:G150"/>
    <mergeCell ref="G156:G157"/>
    <mergeCell ref="G165:G166"/>
    <mergeCell ref="A49:A50"/>
    <mergeCell ref="B49:B50"/>
    <mergeCell ref="A53:A54"/>
    <mergeCell ref="B53:B54"/>
    <mergeCell ref="C49:C50"/>
    <mergeCell ref="D49:D50"/>
    <mergeCell ref="A51:A52"/>
    <mergeCell ref="B51:B52"/>
    <mergeCell ref="C51:C52"/>
    <mergeCell ref="D51:D52"/>
    <mergeCell ref="B168:B169"/>
    <mergeCell ref="A159:A160"/>
    <mergeCell ref="B159:B160"/>
    <mergeCell ref="A161:A162"/>
    <mergeCell ref="B161:B162"/>
    <mergeCell ref="A165:A166"/>
    <mergeCell ref="B165:B166"/>
    <mergeCell ref="A44:A45"/>
    <mergeCell ref="B44:B45"/>
    <mergeCell ref="A62:A63"/>
    <mergeCell ref="A66:A67"/>
    <mergeCell ref="A69:A70"/>
    <mergeCell ref="A89:A90"/>
    <mergeCell ref="A93:A94"/>
    <mergeCell ref="A78:A79"/>
    <mergeCell ref="A80:A81"/>
    <mergeCell ref="A96:A97"/>
    <mergeCell ref="A125:A126"/>
    <mergeCell ref="A127:A128"/>
    <mergeCell ref="A131:A132"/>
    <mergeCell ref="A116:A117"/>
    <mergeCell ref="A118:A119"/>
    <mergeCell ref="A122:A123"/>
    <mergeCell ref="A120:A121"/>
    <mergeCell ref="A163:A164"/>
    <mergeCell ref="B163:B164"/>
    <mergeCell ref="C233:C234"/>
    <mergeCell ref="D233:D234"/>
    <mergeCell ref="F233:F234"/>
    <mergeCell ref="E233:E234"/>
    <mergeCell ref="H233:H234"/>
    <mergeCell ref="E21:E22"/>
    <mergeCell ref="F21:F22"/>
    <mergeCell ref="A23:A24"/>
    <mergeCell ref="B23:B24"/>
    <mergeCell ref="C23:C24"/>
    <mergeCell ref="D23:D24"/>
    <mergeCell ref="E23:E24"/>
    <mergeCell ref="F23:F24"/>
    <mergeCell ref="C174:E175"/>
    <mergeCell ref="F174:F175"/>
    <mergeCell ref="A152:A153"/>
    <mergeCell ref="B152:B153"/>
    <mergeCell ref="A154:A155"/>
    <mergeCell ref="B154:B155"/>
    <mergeCell ref="A156:A157"/>
    <mergeCell ref="B156:B157"/>
    <mergeCell ref="A168:A169"/>
  </mergeCells>
  <pageMargins left="0.45" right="0.15" top="0.25" bottom="0.23" header="0.19" footer="0.17"/>
  <pageSetup paperSize="9" scale="67" orientation="landscape" r:id="rId1"/>
  <rowBreaks count="1" manualBreakCount="1">
    <brk id="1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zoomScale="80" zoomScaleNormal="80" workbookViewId="0">
      <selection activeCell="L11" sqref="L11"/>
    </sheetView>
  </sheetViews>
  <sheetFormatPr defaultRowHeight="12.75" x14ac:dyDescent="0.2"/>
  <cols>
    <col min="1" max="1" width="4.85546875" style="1" customWidth="1"/>
    <col min="2" max="2" width="28.140625" style="1" customWidth="1"/>
    <col min="3" max="3" width="14.85546875" style="5" customWidth="1"/>
    <col min="4" max="4" width="12.5703125" style="5" customWidth="1"/>
    <col min="5" max="5" width="14.140625" style="5" customWidth="1"/>
    <col min="6" max="6" width="11" style="5" customWidth="1"/>
    <col min="7" max="7" width="27.28515625" style="67" customWidth="1"/>
    <col min="8" max="8" width="12" style="5" customWidth="1"/>
    <col min="9" max="9" width="10.42578125" style="5" customWidth="1"/>
    <col min="10" max="10" width="11.7109375" style="174" customWidth="1"/>
    <col min="11" max="11" width="11.42578125" style="174" customWidth="1"/>
    <col min="12" max="12" width="11" style="174" customWidth="1"/>
    <col min="13" max="13" width="12.28515625" style="174" customWidth="1"/>
    <col min="14" max="14" width="10.85546875" style="174" customWidth="1"/>
    <col min="15" max="15" width="12.85546875" style="174" customWidth="1"/>
    <col min="16" max="16" width="11.7109375" style="174" customWidth="1"/>
    <col min="17" max="17" width="11.28515625" style="174" customWidth="1"/>
    <col min="18" max="18" width="10.7109375" style="174" customWidth="1"/>
    <col min="19" max="19" width="10.85546875" style="174" customWidth="1"/>
    <col min="20" max="20" width="11.28515625" style="174" customWidth="1"/>
    <col min="21" max="21" width="11.7109375" style="174" customWidth="1"/>
    <col min="22" max="22" width="15.5703125" style="74" customWidth="1"/>
    <col min="23" max="16384" width="9.140625" style="1"/>
  </cols>
  <sheetData>
    <row r="1" spans="1:22" x14ac:dyDescent="0.2">
      <c r="I1" s="126"/>
      <c r="U1" s="261"/>
    </row>
    <row r="2" spans="1:22" s="5" customFormat="1" ht="23.25" customHeight="1" x14ac:dyDescent="0.2">
      <c r="A2" s="356" t="s">
        <v>225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s="20" customFormat="1" ht="26.25" customHeight="1" x14ac:dyDescent="0.2">
      <c r="A3" s="415" t="s">
        <v>0</v>
      </c>
      <c r="B3" s="415" t="s">
        <v>1</v>
      </c>
      <c r="C3" s="415" t="s">
        <v>2</v>
      </c>
      <c r="D3" s="415" t="s">
        <v>3</v>
      </c>
      <c r="E3" s="415" t="s">
        <v>51</v>
      </c>
      <c r="F3" s="415" t="s">
        <v>71</v>
      </c>
      <c r="G3" s="412" t="s">
        <v>56</v>
      </c>
      <c r="H3" s="412" t="s">
        <v>4</v>
      </c>
      <c r="I3" s="324" t="s">
        <v>5</v>
      </c>
      <c r="J3" s="218" t="s">
        <v>9</v>
      </c>
      <c r="K3" s="406" t="s">
        <v>6</v>
      </c>
      <c r="L3" s="218" t="s">
        <v>7</v>
      </c>
      <c r="M3" s="218" t="s">
        <v>8</v>
      </c>
      <c r="N3" s="218" t="s">
        <v>45</v>
      </c>
      <c r="O3" s="218" t="s">
        <v>11</v>
      </c>
      <c r="P3" s="218" t="s">
        <v>10</v>
      </c>
      <c r="Q3" s="218" t="s">
        <v>12</v>
      </c>
      <c r="R3" s="218" t="s">
        <v>13</v>
      </c>
      <c r="S3" s="218" t="s">
        <v>14</v>
      </c>
      <c r="T3" s="218" t="s">
        <v>15</v>
      </c>
      <c r="U3" s="218" t="s">
        <v>16</v>
      </c>
      <c r="V3" s="325" t="s">
        <v>17</v>
      </c>
    </row>
    <row r="4" spans="1:22" s="20" customFormat="1" ht="26.25" customHeight="1" x14ac:dyDescent="0.2">
      <c r="A4" s="417"/>
      <c r="B4" s="417"/>
      <c r="C4" s="417"/>
      <c r="D4" s="417"/>
      <c r="E4" s="417"/>
      <c r="F4" s="417"/>
      <c r="G4" s="414"/>
      <c r="H4" s="414"/>
      <c r="I4" s="324"/>
      <c r="J4" s="219"/>
      <c r="K4" s="408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325"/>
    </row>
    <row r="5" spans="1:22" s="30" customFormat="1" ht="25.5" x14ac:dyDescent="0.2">
      <c r="A5" s="21">
        <v>1</v>
      </c>
      <c r="B5" s="22" t="s">
        <v>52</v>
      </c>
      <c r="C5" s="157"/>
      <c r="D5" s="148"/>
      <c r="E5" s="148"/>
      <c r="F5" s="148"/>
      <c r="G5" s="164"/>
      <c r="H5" s="148"/>
      <c r="I5" s="134"/>
      <c r="J5" s="262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75"/>
    </row>
    <row r="6" spans="1:22" ht="33" customHeight="1" x14ac:dyDescent="0.2">
      <c r="A6" s="299">
        <v>1</v>
      </c>
      <c r="B6" s="301" t="s">
        <v>130</v>
      </c>
      <c r="C6" s="361" t="s">
        <v>83</v>
      </c>
      <c r="D6" s="361" t="s">
        <v>77</v>
      </c>
      <c r="E6" s="361"/>
      <c r="F6" s="361"/>
      <c r="G6" s="348" t="s">
        <v>131</v>
      </c>
      <c r="H6" s="361">
        <v>50</v>
      </c>
      <c r="I6" s="144" t="s">
        <v>18</v>
      </c>
      <c r="J6" s="178" t="s">
        <v>180</v>
      </c>
      <c r="K6" s="178">
        <f>'[1]Costing Sept ''21'!$P$5</f>
        <v>24.308057753596415</v>
      </c>
      <c r="L6" s="178">
        <f>'[1]Costing Sept ''21'!$P$5</f>
        <v>24.308057753596415</v>
      </c>
      <c r="M6" s="178">
        <f>'[1]Costing Sept ''21'!$P$5</f>
        <v>24.308057753596415</v>
      </c>
      <c r="N6" s="178" t="s">
        <v>180</v>
      </c>
      <c r="O6" s="178" t="s">
        <v>180</v>
      </c>
      <c r="P6" s="178" t="s">
        <v>180</v>
      </c>
      <c r="Q6" s="178" t="s">
        <v>180</v>
      </c>
      <c r="R6" s="178" t="s">
        <v>180</v>
      </c>
      <c r="S6" s="178" t="s">
        <v>180</v>
      </c>
      <c r="T6" s="178" t="s">
        <v>180</v>
      </c>
      <c r="U6" s="178" t="s">
        <v>180</v>
      </c>
      <c r="V6" s="76" t="s">
        <v>85</v>
      </c>
    </row>
    <row r="7" spans="1:22" ht="56.25" customHeight="1" x14ac:dyDescent="0.2">
      <c r="A7" s="300"/>
      <c r="B7" s="302"/>
      <c r="C7" s="362"/>
      <c r="D7" s="362"/>
      <c r="E7" s="362"/>
      <c r="F7" s="362"/>
      <c r="G7" s="349"/>
      <c r="H7" s="362"/>
      <c r="I7" s="144" t="s">
        <v>19</v>
      </c>
      <c r="J7" s="178" t="s">
        <v>180</v>
      </c>
      <c r="K7" s="178" t="s">
        <v>180</v>
      </c>
      <c r="L7" s="178" t="s">
        <v>180</v>
      </c>
      <c r="M7" s="178" t="s">
        <v>180</v>
      </c>
      <c r="N7" s="178" t="s">
        <v>180</v>
      </c>
      <c r="O7" s="178" t="s">
        <v>180</v>
      </c>
      <c r="P7" s="178" t="s">
        <v>180</v>
      </c>
      <c r="Q7" s="178" t="s">
        <v>180</v>
      </c>
      <c r="R7" s="178" t="s">
        <v>180</v>
      </c>
      <c r="S7" s="178" t="s">
        <v>180</v>
      </c>
      <c r="T7" s="178" t="s">
        <v>180</v>
      </c>
      <c r="U7" s="178" t="s">
        <v>180</v>
      </c>
      <c r="V7" s="80" t="s">
        <v>86</v>
      </c>
    </row>
    <row r="8" spans="1:22" ht="33" customHeight="1" x14ac:dyDescent="0.2">
      <c r="A8" s="299">
        <v>1</v>
      </c>
      <c r="B8" s="301" t="s">
        <v>132</v>
      </c>
      <c r="C8" s="361" t="s">
        <v>83</v>
      </c>
      <c r="D8" s="361" t="s">
        <v>77</v>
      </c>
      <c r="E8" s="361"/>
      <c r="F8" s="361"/>
      <c r="G8" s="348" t="s">
        <v>133</v>
      </c>
      <c r="H8" s="361">
        <v>50</v>
      </c>
      <c r="I8" s="144" t="s">
        <v>18</v>
      </c>
      <c r="J8" s="178" t="s">
        <v>180</v>
      </c>
      <c r="K8" s="178">
        <f>'[1]Costing Sept ''21'!$P$6</f>
        <v>20.378559695684213</v>
      </c>
      <c r="L8" s="178">
        <f>'[1]Costing Sept ''21'!$P$6</f>
        <v>20.378559695684213</v>
      </c>
      <c r="M8" s="178">
        <f>'[1]Costing Sept ''21'!$P$6</f>
        <v>20.378559695684213</v>
      </c>
      <c r="N8" s="178" t="s">
        <v>180</v>
      </c>
      <c r="O8" s="178" t="s">
        <v>180</v>
      </c>
      <c r="P8" s="178" t="s">
        <v>180</v>
      </c>
      <c r="Q8" s="178" t="s">
        <v>180</v>
      </c>
      <c r="R8" s="178" t="s">
        <v>180</v>
      </c>
      <c r="S8" s="178" t="s">
        <v>180</v>
      </c>
      <c r="T8" s="178" t="s">
        <v>180</v>
      </c>
      <c r="U8" s="178" t="s">
        <v>180</v>
      </c>
      <c r="V8" s="76" t="s">
        <v>85</v>
      </c>
    </row>
    <row r="9" spans="1:22" ht="54.75" customHeight="1" x14ac:dyDescent="0.2">
      <c r="A9" s="300"/>
      <c r="B9" s="302"/>
      <c r="C9" s="362"/>
      <c r="D9" s="362"/>
      <c r="E9" s="362"/>
      <c r="F9" s="362"/>
      <c r="G9" s="349"/>
      <c r="H9" s="362"/>
      <c r="I9" s="144" t="s">
        <v>19</v>
      </c>
      <c r="J9" s="178" t="s">
        <v>180</v>
      </c>
      <c r="K9" s="178" t="s">
        <v>180</v>
      </c>
      <c r="L9" s="178" t="s">
        <v>180</v>
      </c>
      <c r="M9" s="178" t="s">
        <v>180</v>
      </c>
      <c r="N9" s="178" t="s">
        <v>180</v>
      </c>
      <c r="O9" s="178" t="s">
        <v>180</v>
      </c>
      <c r="P9" s="178" t="s">
        <v>180</v>
      </c>
      <c r="Q9" s="178" t="s">
        <v>180</v>
      </c>
      <c r="R9" s="178" t="s">
        <v>180</v>
      </c>
      <c r="S9" s="178" t="s">
        <v>180</v>
      </c>
      <c r="T9" s="178" t="s">
        <v>180</v>
      </c>
      <c r="U9" s="178" t="s">
        <v>180</v>
      </c>
      <c r="V9" s="80" t="s">
        <v>86</v>
      </c>
    </row>
    <row r="10" spans="1:22" s="107" customFormat="1" ht="19.5" customHeight="1" x14ac:dyDescent="0.2">
      <c r="A10" s="367">
        <v>2</v>
      </c>
      <c r="B10" s="365" t="s">
        <v>189</v>
      </c>
      <c r="C10" s="158" t="s">
        <v>78</v>
      </c>
      <c r="D10" s="153" t="s">
        <v>79</v>
      </c>
      <c r="E10" s="153" t="s">
        <v>80</v>
      </c>
      <c r="F10" s="153" t="s">
        <v>81</v>
      </c>
      <c r="G10" s="432" t="s">
        <v>193</v>
      </c>
      <c r="H10" s="153" t="s">
        <v>126</v>
      </c>
      <c r="I10" s="141" t="s">
        <v>19</v>
      </c>
      <c r="J10" s="263">
        <f>(17.83*9/100)+17.83</f>
        <v>19.434699999999999</v>
      </c>
      <c r="K10" s="263">
        <f t="shared" ref="K10:U10" si="0">(17.83*9/100)+17.83</f>
        <v>19.434699999999999</v>
      </c>
      <c r="L10" s="263">
        <f t="shared" si="0"/>
        <v>19.434699999999999</v>
      </c>
      <c r="M10" s="263">
        <f t="shared" si="0"/>
        <v>19.434699999999999</v>
      </c>
      <c r="N10" s="263">
        <f t="shared" si="0"/>
        <v>19.434699999999999</v>
      </c>
      <c r="O10" s="263">
        <f t="shared" si="0"/>
        <v>19.434699999999999</v>
      </c>
      <c r="P10" s="263">
        <f t="shared" si="0"/>
        <v>19.434699999999999</v>
      </c>
      <c r="Q10" s="263">
        <f t="shared" si="0"/>
        <v>19.434699999999999</v>
      </c>
      <c r="R10" s="263">
        <f t="shared" si="0"/>
        <v>19.434699999999999</v>
      </c>
      <c r="S10" s="263">
        <f t="shared" si="0"/>
        <v>19.434699999999999</v>
      </c>
      <c r="T10" s="263">
        <f t="shared" si="0"/>
        <v>19.434699999999999</v>
      </c>
      <c r="U10" s="263">
        <f t="shared" si="0"/>
        <v>19.434699999999999</v>
      </c>
      <c r="V10" s="99" t="s">
        <v>87</v>
      </c>
    </row>
    <row r="11" spans="1:22" s="107" customFormat="1" ht="19.5" customHeight="1" x14ac:dyDescent="0.2">
      <c r="A11" s="368"/>
      <c r="B11" s="366"/>
      <c r="C11" s="159"/>
      <c r="D11" s="154"/>
      <c r="E11" s="154"/>
      <c r="F11" s="154"/>
      <c r="G11" s="433"/>
      <c r="H11" s="154"/>
      <c r="I11" s="140" t="s">
        <v>18</v>
      </c>
      <c r="J11" s="263">
        <f>+J10+3</f>
        <v>22.434699999999999</v>
      </c>
      <c r="K11" s="263">
        <f t="shared" ref="K11:U11" si="1">+K10+3</f>
        <v>22.434699999999999</v>
      </c>
      <c r="L11" s="263">
        <f t="shared" si="1"/>
        <v>22.434699999999999</v>
      </c>
      <c r="M11" s="263">
        <f t="shared" si="1"/>
        <v>22.434699999999999</v>
      </c>
      <c r="N11" s="263">
        <f t="shared" si="1"/>
        <v>22.434699999999999</v>
      </c>
      <c r="O11" s="263">
        <f t="shared" si="1"/>
        <v>22.434699999999999</v>
      </c>
      <c r="P11" s="263">
        <f t="shared" si="1"/>
        <v>22.434699999999999</v>
      </c>
      <c r="Q11" s="263">
        <f t="shared" si="1"/>
        <v>22.434699999999999</v>
      </c>
      <c r="R11" s="263">
        <f t="shared" si="1"/>
        <v>22.434699999999999</v>
      </c>
      <c r="S11" s="263">
        <f t="shared" si="1"/>
        <v>22.434699999999999</v>
      </c>
      <c r="T11" s="263">
        <f t="shared" si="1"/>
        <v>22.434699999999999</v>
      </c>
      <c r="U11" s="263">
        <f t="shared" si="1"/>
        <v>22.434699999999999</v>
      </c>
      <c r="V11" s="99" t="s">
        <v>127</v>
      </c>
    </row>
    <row r="12" spans="1:22" s="106" customFormat="1" ht="19.5" customHeight="1" x14ac:dyDescent="0.2">
      <c r="A12" s="359">
        <v>2</v>
      </c>
      <c r="B12" s="430" t="s">
        <v>190</v>
      </c>
      <c r="C12" s="160" t="s">
        <v>78</v>
      </c>
      <c r="D12" s="155" t="s">
        <v>79</v>
      </c>
      <c r="E12" s="155" t="s">
        <v>80</v>
      </c>
      <c r="F12" s="155" t="s">
        <v>81</v>
      </c>
      <c r="G12" s="165" t="s">
        <v>193</v>
      </c>
      <c r="H12" s="155" t="s">
        <v>126</v>
      </c>
      <c r="I12" s="143" t="s">
        <v>19</v>
      </c>
      <c r="J12" s="264">
        <v>24.88</v>
      </c>
      <c r="K12" s="264">
        <v>24.88</v>
      </c>
      <c r="L12" s="264">
        <v>24.88</v>
      </c>
      <c r="M12" s="264">
        <v>24.88</v>
      </c>
      <c r="N12" s="264">
        <v>24.88</v>
      </c>
      <c r="O12" s="264">
        <v>24.88</v>
      </c>
      <c r="P12" s="264">
        <v>24.88</v>
      </c>
      <c r="Q12" s="264">
        <v>24.88</v>
      </c>
      <c r="R12" s="264">
        <v>24.88</v>
      </c>
      <c r="S12" s="264">
        <v>24.88</v>
      </c>
      <c r="T12" s="264">
        <v>24.88</v>
      </c>
      <c r="U12" s="264">
        <v>24.88</v>
      </c>
      <c r="V12" s="105" t="s">
        <v>87</v>
      </c>
    </row>
    <row r="13" spans="1:22" s="106" customFormat="1" ht="19.5" customHeight="1" x14ac:dyDescent="0.2">
      <c r="A13" s="360"/>
      <c r="B13" s="431"/>
      <c r="C13" s="161"/>
      <c r="D13" s="156"/>
      <c r="E13" s="156"/>
      <c r="F13" s="156"/>
      <c r="G13" s="166"/>
      <c r="H13" s="156"/>
      <c r="I13" s="142" t="s">
        <v>18</v>
      </c>
      <c r="J13" s="264">
        <v>29.06</v>
      </c>
      <c r="K13" s="264">
        <v>29.06</v>
      </c>
      <c r="L13" s="264">
        <v>29.06</v>
      </c>
      <c r="M13" s="264">
        <v>29.06</v>
      </c>
      <c r="N13" s="264">
        <v>29.06</v>
      </c>
      <c r="O13" s="264">
        <v>29.06</v>
      </c>
      <c r="P13" s="264">
        <v>29.06</v>
      </c>
      <c r="Q13" s="264">
        <v>29.06</v>
      </c>
      <c r="R13" s="264">
        <v>29.06</v>
      </c>
      <c r="S13" s="264">
        <v>29.06</v>
      </c>
      <c r="T13" s="264">
        <v>29.06</v>
      </c>
      <c r="U13" s="264">
        <v>29.06</v>
      </c>
      <c r="V13" s="105" t="s">
        <v>127</v>
      </c>
    </row>
    <row r="14" spans="1:22" s="106" customFormat="1" ht="18" customHeight="1" x14ac:dyDescent="0.2">
      <c r="A14" s="363">
        <v>3</v>
      </c>
      <c r="B14" s="365" t="s">
        <v>219</v>
      </c>
      <c r="C14" s="420"/>
      <c r="D14" s="421"/>
      <c r="E14" s="422"/>
      <c r="F14" s="359" t="s">
        <v>194</v>
      </c>
      <c r="G14" s="426"/>
      <c r="H14" s="427"/>
      <c r="I14" s="140" t="s">
        <v>18</v>
      </c>
      <c r="J14" s="263">
        <v>22.97</v>
      </c>
      <c r="K14" s="263">
        <v>22.97</v>
      </c>
      <c r="L14" s="263">
        <v>22.97</v>
      </c>
      <c r="M14" s="263">
        <v>22.97</v>
      </c>
      <c r="N14" s="263">
        <v>22.97</v>
      </c>
      <c r="O14" s="263">
        <v>22.97</v>
      </c>
      <c r="P14" s="263">
        <v>22.97</v>
      </c>
      <c r="Q14" s="263">
        <v>22.97</v>
      </c>
      <c r="R14" s="263">
        <v>22.97</v>
      </c>
      <c r="S14" s="263">
        <v>22.97</v>
      </c>
      <c r="T14" s="263">
        <v>22.97</v>
      </c>
      <c r="U14" s="263">
        <v>22.97</v>
      </c>
    </row>
    <row r="15" spans="1:22" s="106" customFormat="1" ht="27.75" customHeight="1" x14ac:dyDescent="0.2">
      <c r="A15" s="364"/>
      <c r="B15" s="366"/>
      <c r="C15" s="423"/>
      <c r="D15" s="424"/>
      <c r="E15" s="425"/>
      <c r="F15" s="360"/>
      <c r="G15" s="428"/>
      <c r="H15" s="429"/>
      <c r="I15" s="252" t="s">
        <v>19</v>
      </c>
      <c r="J15" s="263">
        <v>22.97</v>
      </c>
      <c r="K15" s="263">
        <v>22.97</v>
      </c>
      <c r="L15" s="263">
        <v>22.97</v>
      </c>
      <c r="M15" s="263">
        <v>22.97</v>
      </c>
      <c r="N15" s="263">
        <v>22.97</v>
      </c>
      <c r="O15" s="263">
        <v>22.97</v>
      </c>
      <c r="P15" s="263">
        <v>22.97</v>
      </c>
      <c r="Q15" s="263">
        <v>22.97</v>
      </c>
      <c r="R15" s="263">
        <v>22.97</v>
      </c>
      <c r="S15" s="263">
        <v>22.97</v>
      </c>
      <c r="T15" s="263">
        <v>22.97</v>
      </c>
      <c r="U15" s="263">
        <v>22.97</v>
      </c>
    </row>
    <row r="16" spans="1:22" s="103" customFormat="1" ht="19.5" customHeight="1" x14ac:dyDescent="0.2">
      <c r="A16" s="313">
        <v>3</v>
      </c>
      <c r="B16" s="297" t="s">
        <v>76</v>
      </c>
      <c r="C16" s="211" t="s">
        <v>88</v>
      </c>
      <c r="D16" s="151" t="s">
        <v>89</v>
      </c>
      <c r="E16" s="212">
        <v>0.42</v>
      </c>
      <c r="F16" s="212" t="s">
        <v>90</v>
      </c>
      <c r="G16" s="445" t="s">
        <v>91</v>
      </c>
      <c r="H16" s="162" t="s">
        <v>93</v>
      </c>
      <c r="I16" s="189" t="s">
        <v>19</v>
      </c>
      <c r="J16" s="265">
        <v>7</v>
      </c>
      <c r="K16" s="265">
        <v>7</v>
      </c>
      <c r="L16" s="265">
        <v>7</v>
      </c>
      <c r="M16" s="265">
        <v>7</v>
      </c>
      <c r="N16" s="265">
        <v>7.4</v>
      </c>
      <c r="O16" s="265">
        <v>7</v>
      </c>
      <c r="P16" s="265">
        <v>7</v>
      </c>
      <c r="Q16" s="265">
        <v>7</v>
      </c>
      <c r="R16" s="265">
        <v>7</v>
      </c>
      <c r="S16" s="265">
        <v>7</v>
      </c>
      <c r="T16" s="265">
        <v>7.4</v>
      </c>
      <c r="U16" s="265">
        <v>7</v>
      </c>
      <c r="V16" s="108" t="s">
        <v>87</v>
      </c>
    </row>
    <row r="17" spans="1:22" s="103" customFormat="1" ht="30" x14ac:dyDescent="0.2">
      <c r="A17" s="314"/>
      <c r="B17" s="298"/>
      <c r="C17" s="211" t="s">
        <v>88</v>
      </c>
      <c r="D17" s="151" t="s">
        <v>89</v>
      </c>
      <c r="E17" s="212">
        <v>0.42</v>
      </c>
      <c r="F17" s="212" t="s">
        <v>90</v>
      </c>
      <c r="G17" s="445"/>
      <c r="H17" s="162" t="s">
        <v>93</v>
      </c>
      <c r="I17" s="222" t="s">
        <v>18</v>
      </c>
      <c r="J17" s="265">
        <v>7</v>
      </c>
      <c r="K17" s="265">
        <v>7</v>
      </c>
      <c r="L17" s="265">
        <v>7</v>
      </c>
      <c r="M17" s="265">
        <v>7</v>
      </c>
      <c r="N17" s="265">
        <v>7.4</v>
      </c>
      <c r="O17" s="265">
        <v>7</v>
      </c>
      <c r="P17" s="265">
        <v>7</v>
      </c>
      <c r="Q17" s="265">
        <v>7</v>
      </c>
      <c r="R17" s="265">
        <v>7</v>
      </c>
      <c r="S17" s="265">
        <v>7</v>
      </c>
      <c r="T17" s="265">
        <v>7.4</v>
      </c>
      <c r="U17" s="265">
        <v>7</v>
      </c>
      <c r="V17" s="108" t="s">
        <v>87</v>
      </c>
    </row>
    <row r="18" spans="1:22" s="30" customFormat="1" ht="25.5" x14ac:dyDescent="0.2">
      <c r="A18" s="21">
        <v>2</v>
      </c>
      <c r="B18" s="22" t="s">
        <v>53</v>
      </c>
      <c r="C18" s="157"/>
      <c r="D18" s="148"/>
      <c r="E18" s="148"/>
      <c r="F18" s="148"/>
      <c r="G18" s="164"/>
      <c r="H18" s="148"/>
      <c r="I18" s="134"/>
      <c r="J18" s="262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75"/>
    </row>
    <row r="19" spans="1:22" ht="33" customHeight="1" x14ac:dyDescent="0.2">
      <c r="A19" s="299">
        <v>1</v>
      </c>
      <c r="B19" s="301" t="s">
        <v>130</v>
      </c>
      <c r="C19" s="361" t="s">
        <v>83</v>
      </c>
      <c r="D19" s="361" t="s">
        <v>77</v>
      </c>
      <c r="E19" s="361"/>
      <c r="F19" s="361"/>
      <c r="G19" s="348" t="s">
        <v>134</v>
      </c>
      <c r="H19" s="361">
        <v>50</v>
      </c>
      <c r="I19" s="144" t="s">
        <v>18</v>
      </c>
      <c r="J19" s="178" t="s">
        <v>180</v>
      </c>
      <c r="K19" s="178">
        <f>'[1]Costing Sept ''21'!$P$7</f>
        <v>19.314250483260757</v>
      </c>
      <c r="L19" s="178">
        <f>'[1]Costing Sept ''21'!$P$7</f>
        <v>19.314250483260757</v>
      </c>
      <c r="M19" s="178">
        <f>'[1]Costing Sept ''21'!$P$7</f>
        <v>19.314250483260757</v>
      </c>
      <c r="N19" s="178" t="s">
        <v>180</v>
      </c>
      <c r="O19" s="178" t="s">
        <v>180</v>
      </c>
      <c r="P19" s="178" t="s">
        <v>180</v>
      </c>
      <c r="Q19" s="178" t="s">
        <v>180</v>
      </c>
      <c r="R19" s="178" t="s">
        <v>180</v>
      </c>
      <c r="S19" s="178" t="s">
        <v>180</v>
      </c>
      <c r="T19" s="178" t="s">
        <v>180</v>
      </c>
      <c r="U19" s="178" t="s">
        <v>180</v>
      </c>
      <c r="V19" s="76" t="s">
        <v>85</v>
      </c>
    </row>
    <row r="20" spans="1:22" ht="56.25" customHeight="1" x14ac:dyDescent="0.2">
      <c r="A20" s="300"/>
      <c r="B20" s="302"/>
      <c r="C20" s="362"/>
      <c r="D20" s="362"/>
      <c r="E20" s="362"/>
      <c r="F20" s="362"/>
      <c r="G20" s="349"/>
      <c r="H20" s="362"/>
      <c r="I20" s="144" t="s">
        <v>19</v>
      </c>
      <c r="J20" s="178" t="s">
        <v>180</v>
      </c>
      <c r="K20" s="178" t="s">
        <v>180</v>
      </c>
      <c r="L20" s="178" t="s">
        <v>180</v>
      </c>
      <c r="M20" s="178" t="s">
        <v>180</v>
      </c>
      <c r="N20" s="178" t="s">
        <v>180</v>
      </c>
      <c r="O20" s="178" t="s">
        <v>180</v>
      </c>
      <c r="P20" s="178" t="s">
        <v>180</v>
      </c>
      <c r="Q20" s="178" t="s">
        <v>180</v>
      </c>
      <c r="R20" s="178" t="s">
        <v>180</v>
      </c>
      <c r="S20" s="178" t="s">
        <v>180</v>
      </c>
      <c r="T20" s="178" t="s">
        <v>180</v>
      </c>
      <c r="U20" s="178" t="s">
        <v>180</v>
      </c>
      <c r="V20" s="80" t="s">
        <v>86</v>
      </c>
    </row>
    <row r="21" spans="1:22" ht="33" customHeight="1" x14ac:dyDescent="0.2">
      <c r="A21" s="299">
        <v>1</v>
      </c>
      <c r="B21" s="301" t="s">
        <v>132</v>
      </c>
      <c r="C21" s="361" t="s">
        <v>83</v>
      </c>
      <c r="D21" s="361" t="s">
        <v>77</v>
      </c>
      <c r="E21" s="361"/>
      <c r="F21" s="361"/>
      <c r="G21" s="348" t="s">
        <v>135</v>
      </c>
      <c r="H21" s="361">
        <v>50</v>
      </c>
      <c r="I21" s="144" t="s">
        <v>18</v>
      </c>
      <c r="J21" s="178" t="s">
        <v>180</v>
      </c>
      <c r="K21" s="178">
        <f>'[1]Costing Sept ''21'!$P$8</f>
        <v>13.843524606350163</v>
      </c>
      <c r="L21" s="178">
        <f>'[1]Costing Sept ''21'!$P$8</f>
        <v>13.843524606350163</v>
      </c>
      <c r="M21" s="178">
        <f>'[1]Costing Sept ''21'!$P$8</f>
        <v>13.843524606350163</v>
      </c>
      <c r="N21" s="178" t="s">
        <v>180</v>
      </c>
      <c r="O21" s="178" t="s">
        <v>180</v>
      </c>
      <c r="P21" s="178" t="s">
        <v>180</v>
      </c>
      <c r="Q21" s="178" t="s">
        <v>180</v>
      </c>
      <c r="R21" s="178" t="s">
        <v>180</v>
      </c>
      <c r="S21" s="178" t="s">
        <v>180</v>
      </c>
      <c r="T21" s="178" t="s">
        <v>180</v>
      </c>
      <c r="U21" s="178" t="s">
        <v>180</v>
      </c>
      <c r="V21" s="76" t="s">
        <v>85</v>
      </c>
    </row>
    <row r="22" spans="1:22" ht="56.25" customHeight="1" x14ac:dyDescent="0.2">
      <c r="A22" s="300"/>
      <c r="B22" s="302"/>
      <c r="C22" s="362"/>
      <c r="D22" s="362"/>
      <c r="E22" s="362"/>
      <c r="F22" s="362"/>
      <c r="G22" s="349"/>
      <c r="H22" s="362"/>
      <c r="I22" s="144" t="s">
        <v>19</v>
      </c>
      <c r="J22" s="178" t="s">
        <v>180</v>
      </c>
      <c r="K22" s="178" t="s">
        <v>180</v>
      </c>
      <c r="L22" s="178" t="s">
        <v>180</v>
      </c>
      <c r="M22" s="178" t="s">
        <v>180</v>
      </c>
      <c r="N22" s="178" t="s">
        <v>180</v>
      </c>
      <c r="O22" s="178" t="s">
        <v>180</v>
      </c>
      <c r="P22" s="178" t="s">
        <v>180</v>
      </c>
      <c r="Q22" s="178" t="s">
        <v>180</v>
      </c>
      <c r="R22" s="178" t="s">
        <v>180</v>
      </c>
      <c r="S22" s="178" t="s">
        <v>180</v>
      </c>
      <c r="T22" s="178" t="s">
        <v>180</v>
      </c>
      <c r="U22" s="178" t="s">
        <v>180</v>
      </c>
      <c r="V22" s="80" t="s">
        <v>86</v>
      </c>
    </row>
    <row r="23" spans="1:22" s="107" customFormat="1" ht="18" customHeight="1" x14ac:dyDescent="0.2">
      <c r="A23" s="367">
        <v>2</v>
      </c>
      <c r="B23" s="365" t="s">
        <v>189</v>
      </c>
      <c r="C23" s="158" t="s">
        <v>78</v>
      </c>
      <c r="D23" s="153" t="s">
        <v>79</v>
      </c>
      <c r="E23" s="153" t="s">
        <v>80</v>
      </c>
      <c r="F23" s="153" t="s">
        <v>81</v>
      </c>
      <c r="G23" s="432" t="s">
        <v>193</v>
      </c>
      <c r="H23" s="153" t="s">
        <v>126</v>
      </c>
      <c r="I23" s="141" t="s">
        <v>19</v>
      </c>
      <c r="J23" s="263">
        <f>(17.83*9/100)+17.83</f>
        <v>19.434699999999999</v>
      </c>
      <c r="K23" s="263">
        <f t="shared" ref="K23:U23" si="2">(17.83*9/100)+17.83</f>
        <v>19.434699999999999</v>
      </c>
      <c r="L23" s="263">
        <f t="shared" si="2"/>
        <v>19.434699999999999</v>
      </c>
      <c r="M23" s="263">
        <f t="shared" si="2"/>
        <v>19.434699999999999</v>
      </c>
      <c r="N23" s="263">
        <f t="shared" si="2"/>
        <v>19.434699999999999</v>
      </c>
      <c r="O23" s="263">
        <f t="shared" si="2"/>
        <v>19.434699999999999</v>
      </c>
      <c r="P23" s="263">
        <f t="shared" si="2"/>
        <v>19.434699999999999</v>
      </c>
      <c r="Q23" s="263">
        <f t="shared" si="2"/>
        <v>19.434699999999999</v>
      </c>
      <c r="R23" s="263">
        <f t="shared" si="2"/>
        <v>19.434699999999999</v>
      </c>
      <c r="S23" s="263">
        <f t="shared" si="2"/>
        <v>19.434699999999999</v>
      </c>
      <c r="T23" s="263">
        <f t="shared" si="2"/>
        <v>19.434699999999999</v>
      </c>
      <c r="U23" s="263">
        <f t="shared" si="2"/>
        <v>19.434699999999999</v>
      </c>
      <c r="V23" s="99" t="s">
        <v>87</v>
      </c>
    </row>
    <row r="24" spans="1:22" s="107" customFormat="1" ht="18" customHeight="1" x14ac:dyDescent="0.2">
      <c r="A24" s="368"/>
      <c r="B24" s="366"/>
      <c r="C24" s="159"/>
      <c r="D24" s="154"/>
      <c r="E24" s="154"/>
      <c r="F24" s="154"/>
      <c r="G24" s="433"/>
      <c r="H24" s="154"/>
      <c r="I24" s="140" t="s">
        <v>18</v>
      </c>
      <c r="J24" s="263">
        <f>+J23+3</f>
        <v>22.434699999999999</v>
      </c>
      <c r="K24" s="263">
        <f t="shared" ref="K24" si="3">+K23+3</f>
        <v>22.434699999999999</v>
      </c>
      <c r="L24" s="263">
        <f t="shared" ref="L24" si="4">+L23+3</f>
        <v>22.434699999999999</v>
      </c>
      <c r="M24" s="263">
        <f t="shared" ref="M24" si="5">+M23+3</f>
        <v>22.434699999999999</v>
      </c>
      <c r="N24" s="263">
        <f t="shared" ref="N24" si="6">+N23+3</f>
        <v>22.434699999999999</v>
      </c>
      <c r="O24" s="263">
        <f t="shared" ref="O24" si="7">+O23+3</f>
        <v>22.434699999999999</v>
      </c>
      <c r="P24" s="263">
        <f t="shared" ref="P24" si="8">+P23+3</f>
        <v>22.434699999999999</v>
      </c>
      <c r="Q24" s="263">
        <f t="shared" ref="Q24" si="9">+Q23+3</f>
        <v>22.434699999999999</v>
      </c>
      <c r="R24" s="263">
        <f t="shared" ref="R24" si="10">+R23+3</f>
        <v>22.434699999999999</v>
      </c>
      <c r="S24" s="263">
        <f t="shared" ref="S24" si="11">+S23+3</f>
        <v>22.434699999999999</v>
      </c>
      <c r="T24" s="263">
        <f t="shared" ref="T24" si="12">+T23+3</f>
        <v>22.434699999999999</v>
      </c>
      <c r="U24" s="263">
        <f t="shared" ref="U24" si="13">+U23+3</f>
        <v>22.434699999999999</v>
      </c>
      <c r="V24" s="99" t="s">
        <v>127</v>
      </c>
    </row>
    <row r="25" spans="1:22" s="106" customFormat="1" ht="18" customHeight="1" x14ac:dyDescent="0.2">
      <c r="A25" s="359">
        <v>2</v>
      </c>
      <c r="B25" s="430" t="s">
        <v>190</v>
      </c>
      <c r="C25" s="160" t="s">
        <v>78</v>
      </c>
      <c r="D25" s="155" t="s">
        <v>79</v>
      </c>
      <c r="E25" s="155" t="s">
        <v>80</v>
      </c>
      <c r="F25" s="155" t="s">
        <v>81</v>
      </c>
      <c r="G25" s="165" t="s">
        <v>193</v>
      </c>
      <c r="H25" s="155" t="s">
        <v>126</v>
      </c>
      <c r="I25" s="143" t="s">
        <v>19</v>
      </c>
      <c r="J25" s="264">
        <v>24.88</v>
      </c>
      <c r="K25" s="264">
        <v>24.88</v>
      </c>
      <c r="L25" s="264">
        <v>24.88</v>
      </c>
      <c r="M25" s="264">
        <v>24.88</v>
      </c>
      <c r="N25" s="264">
        <v>24.88</v>
      </c>
      <c r="O25" s="264">
        <v>24.88</v>
      </c>
      <c r="P25" s="264">
        <v>24.88</v>
      </c>
      <c r="Q25" s="264">
        <v>24.88</v>
      </c>
      <c r="R25" s="264">
        <v>24.88</v>
      </c>
      <c r="S25" s="264">
        <v>24.88</v>
      </c>
      <c r="T25" s="264">
        <v>24.88</v>
      </c>
      <c r="U25" s="264">
        <v>24.88</v>
      </c>
      <c r="V25" s="105" t="s">
        <v>87</v>
      </c>
    </row>
    <row r="26" spans="1:22" s="106" customFormat="1" ht="18" customHeight="1" x14ac:dyDescent="0.2">
      <c r="A26" s="360"/>
      <c r="B26" s="431"/>
      <c r="C26" s="161"/>
      <c r="D26" s="156"/>
      <c r="E26" s="156"/>
      <c r="F26" s="156"/>
      <c r="G26" s="166"/>
      <c r="H26" s="156"/>
      <c r="I26" s="142" t="s">
        <v>18</v>
      </c>
      <c r="J26" s="264">
        <v>29.06</v>
      </c>
      <c r="K26" s="264">
        <v>29.06</v>
      </c>
      <c r="L26" s="264">
        <v>29.06</v>
      </c>
      <c r="M26" s="264">
        <v>29.06</v>
      </c>
      <c r="N26" s="264">
        <v>29.06</v>
      </c>
      <c r="O26" s="264">
        <v>29.06</v>
      </c>
      <c r="P26" s="264">
        <v>29.06</v>
      </c>
      <c r="Q26" s="264">
        <v>29.06</v>
      </c>
      <c r="R26" s="264">
        <v>29.06</v>
      </c>
      <c r="S26" s="264">
        <v>29.06</v>
      </c>
      <c r="T26" s="264">
        <v>29.06</v>
      </c>
      <c r="U26" s="264">
        <v>29.06</v>
      </c>
      <c r="V26" s="105" t="s">
        <v>127</v>
      </c>
    </row>
    <row r="27" spans="1:22" s="106" customFormat="1" ht="18" customHeight="1" x14ac:dyDescent="0.2">
      <c r="A27" s="363">
        <v>3</v>
      </c>
      <c r="B27" s="365" t="s">
        <v>219</v>
      </c>
      <c r="C27" s="420"/>
      <c r="D27" s="421"/>
      <c r="E27" s="422"/>
      <c r="F27" s="359" t="s">
        <v>194</v>
      </c>
      <c r="G27" s="426"/>
      <c r="H27" s="427"/>
      <c r="I27" s="140" t="s">
        <v>18</v>
      </c>
      <c r="J27" s="263">
        <v>19.690000000000001</v>
      </c>
      <c r="K27" s="263">
        <v>19.690000000000001</v>
      </c>
      <c r="L27" s="263">
        <v>19.690000000000001</v>
      </c>
      <c r="M27" s="263">
        <v>19.690000000000001</v>
      </c>
      <c r="N27" s="263">
        <v>19.690000000000001</v>
      </c>
      <c r="O27" s="263">
        <v>19.690000000000001</v>
      </c>
      <c r="P27" s="263">
        <v>19.690000000000001</v>
      </c>
      <c r="Q27" s="263">
        <v>19.690000000000001</v>
      </c>
      <c r="R27" s="263">
        <v>19.690000000000001</v>
      </c>
      <c r="S27" s="263">
        <v>19.690000000000001</v>
      </c>
      <c r="T27" s="263">
        <v>19.690000000000001</v>
      </c>
      <c r="U27" s="263">
        <v>19.690000000000001</v>
      </c>
    </row>
    <row r="28" spans="1:22" s="106" customFormat="1" ht="27.75" customHeight="1" x14ac:dyDescent="0.2">
      <c r="A28" s="364"/>
      <c r="B28" s="366"/>
      <c r="C28" s="423"/>
      <c r="D28" s="424"/>
      <c r="E28" s="425"/>
      <c r="F28" s="360"/>
      <c r="G28" s="428"/>
      <c r="H28" s="429"/>
      <c r="I28" s="252" t="s">
        <v>19</v>
      </c>
      <c r="J28" s="263">
        <v>19.690000000000001</v>
      </c>
      <c r="K28" s="263">
        <v>19.690000000000001</v>
      </c>
      <c r="L28" s="263">
        <v>19.690000000000001</v>
      </c>
      <c r="M28" s="263">
        <v>19.690000000000001</v>
      </c>
      <c r="N28" s="263">
        <v>19.690000000000001</v>
      </c>
      <c r="O28" s="263">
        <v>19.690000000000001</v>
      </c>
      <c r="P28" s="263">
        <v>19.690000000000001</v>
      </c>
      <c r="Q28" s="263">
        <v>19.690000000000001</v>
      </c>
      <c r="R28" s="263">
        <v>19.690000000000001</v>
      </c>
      <c r="S28" s="263">
        <v>19.690000000000001</v>
      </c>
      <c r="T28" s="263">
        <v>19.690000000000001</v>
      </c>
      <c r="U28" s="263">
        <v>19.690000000000001</v>
      </c>
    </row>
    <row r="29" spans="1:22" s="103" customFormat="1" ht="18" customHeight="1" x14ac:dyDescent="0.2">
      <c r="A29" s="313">
        <v>3</v>
      </c>
      <c r="B29" s="297" t="s">
        <v>76</v>
      </c>
      <c r="C29" s="211" t="s">
        <v>88</v>
      </c>
      <c r="D29" s="151" t="s">
        <v>89</v>
      </c>
      <c r="E29" s="212">
        <v>0.42</v>
      </c>
      <c r="F29" s="212" t="s">
        <v>90</v>
      </c>
      <c r="G29" s="445" t="s">
        <v>91</v>
      </c>
      <c r="H29" s="162" t="s">
        <v>93</v>
      </c>
      <c r="I29" s="189" t="s">
        <v>19</v>
      </c>
      <c r="J29" s="265">
        <v>6</v>
      </c>
      <c r="K29" s="265">
        <v>6</v>
      </c>
      <c r="L29" s="265">
        <v>6</v>
      </c>
      <c r="M29" s="265">
        <v>6</v>
      </c>
      <c r="N29" s="265">
        <v>6.4</v>
      </c>
      <c r="O29" s="265">
        <v>6</v>
      </c>
      <c r="P29" s="265">
        <v>6</v>
      </c>
      <c r="Q29" s="265">
        <v>6</v>
      </c>
      <c r="R29" s="265">
        <v>6</v>
      </c>
      <c r="S29" s="265">
        <v>6</v>
      </c>
      <c r="T29" s="265">
        <v>6.4</v>
      </c>
      <c r="U29" s="265">
        <v>6</v>
      </c>
      <c r="V29" s="108" t="s">
        <v>87</v>
      </c>
    </row>
    <row r="30" spans="1:22" s="103" customFormat="1" ht="18" customHeight="1" x14ac:dyDescent="0.2">
      <c r="A30" s="314"/>
      <c r="B30" s="298"/>
      <c r="C30" s="211" t="s">
        <v>88</v>
      </c>
      <c r="D30" s="151" t="s">
        <v>89</v>
      </c>
      <c r="E30" s="212">
        <v>0.42</v>
      </c>
      <c r="F30" s="212" t="s">
        <v>90</v>
      </c>
      <c r="G30" s="445"/>
      <c r="H30" s="162" t="s">
        <v>93</v>
      </c>
      <c r="I30" s="222" t="s">
        <v>18</v>
      </c>
      <c r="J30" s="265">
        <v>6</v>
      </c>
      <c r="K30" s="265">
        <v>6</v>
      </c>
      <c r="L30" s="265">
        <v>6</v>
      </c>
      <c r="M30" s="265">
        <v>6</v>
      </c>
      <c r="N30" s="265">
        <v>6.4</v>
      </c>
      <c r="O30" s="265">
        <v>6</v>
      </c>
      <c r="P30" s="265">
        <v>6</v>
      </c>
      <c r="Q30" s="265">
        <v>6</v>
      </c>
      <c r="R30" s="265">
        <v>6</v>
      </c>
      <c r="S30" s="265">
        <v>6</v>
      </c>
      <c r="T30" s="265">
        <v>6.4</v>
      </c>
      <c r="U30" s="265">
        <v>6</v>
      </c>
      <c r="V30" s="108" t="s">
        <v>87</v>
      </c>
    </row>
    <row r="31" spans="1:22" s="30" customFormat="1" ht="35.25" customHeight="1" x14ac:dyDescent="0.2">
      <c r="A31" s="21">
        <v>3</v>
      </c>
      <c r="B31" s="22" t="s">
        <v>54</v>
      </c>
      <c r="C31" s="157"/>
      <c r="D31" s="148"/>
      <c r="E31" s="148"/>
      <c r="F31" s="148"/>
      <c r="G31" s="164"/>
      <c r="H31" s="148"/>
      <c r="I31" s="134"/>
      <c r="J31" s="262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75"/>
    </row>
    <row r="32" spans="1:22" ht="26.25" customHeight="1" x14ac:dyDescent="0.2">
      <c r="A32" s="299">
        <v>1</v>
      </c>
      <c r="B32" s="301" t="s">
        <v>130</v>
      </c>
      <c r="C32" s="291" t="s">
        <v>83</v>
      </c>
      <c r="D32" s="291" t="s">
        <v>77</v>
      </c>
      <c r="E32" s="285"/>
      <c r="F32" s="317" t="s">
        <v>84</v>
      </c>
      <c r="G32" s="404" t="s">
        <v>186</v>
      </c>
      <c r="H32" s="146">
        <v>50</v>
      </c>
      <c r="I32" s="11" t="s">
        <v>18</v>
      </c>
      <c r="J32" s="182" t="s">
        <v>180</v>
      </c>
      <c r="K32" s="182">
        <f>'[1]Costing Sept ''21'!$P$16</f>
        <v>28.986413291446151</v>
      </c>
      <c r="L32" s="182">
        <f>'[1]Costing Sept ''21'!$P$16</f>
        <v>28.986413291446151</v>
      </c>
      <c r="M32" s="182">
        <f>'[1]Costing Sept ''21'!$P$16</f>
        <v>28.986413291446151</v>
      </c>
      <c r="N32" s="182" t="s">
        <v>180</v>
      </c>
      <c r="O32" s="182" t="s">
        <v>180</v>
      </c>
      <c r="P32" s="182" t="s">
        <v>180</v>
      </c>
      <c r="Q32" s="182" t="s">
        <v>180</v>
      </c>
      <c r="R32" s="182" t="s">
        <v>180</v>
      </c>
      <c r="S32" s="182" t="s">
        <v>180</v>
      </c>
      <c r="T32" s="182" t="s">
        <v>180</v>
      </c>
      <c r="U32" s="182" t="s">
        <v>180</v>
      </c>
      <c r="V32" s="76" t="s">
        <v>85</v>
      </c>
    </row>
    <row r="33" spans="1:22" ht="66.75" customHeight="1" x14ac:dyDescent="0.2">
      <c r="A33" s="300"/>
      <c r="B33" s="302"/>
      <c r="C33" s="291"/>
      <c r="D33" s="291"/>
      <c r="E33" s="286"/>
      <c r="F33" s="318"/>
      <c r="G33" s="405"/>
      <c r="H33" s="147">
        <v>50</v>
      </c>
      <c r="I33" s="135" t="s">
        <v>19</v>
      </c>
      <c r="J33" s="182" t="s">
        <v>180</v>
      </c>
      <c r="K33" s="182" t="s">
        <v>180</v>
      </c>
      <c r="L33" s="182" t="s">
        <v>180</v>
      </c>
      <c r="M33" s="182" t="s">
        <v>180</v>
      </c>
      <c r="N33" s="182" t="s">
        <v>180</v>
      </c>
      <c r="O33" s="182" t="s">
        <v>180</v>
      </c>
      <c r="P33" s="182" t="s">
        <v>180</v>
      </c>
      <c r="Q33" s="182" t="s">
        <v>180</v>
      </c>
      <c r="R33" s="182" t="s">
        <v>180</v>
      </c>
      <c r="S33" s="182" t="s">
        <v>180</v>
      </c>
      <c r="T33" s="182" t="s">
        <v>180</v>
      </c>
      <c r="U33" s="182" t="s">
        <v>180</v>
      </c>
      <c r="V33" s="80" t="s">
        <v>86</v>
      </c>
    </row>
    <row r="34" spans="1:22" ht="26.25" customHeight="1" x14ac:dyDescent="0.2">
      <c r="A34" s="299">
        <v>1</v>
      </c>
      <c r="B34" s="301" t="s">
        <v>132</v>
      </c>
      <c r="C34" s="291" t="s">
        <v>83</v>
      </c>
      <c r="D34" s="291" t="s">
        <v>77</v>
      </c>
      <c r="E34" s="285"/>
      <c r="F34" s="317" t="s">
        <v>84</v>
      </c>
      <c r="G34" s="338" t="s">
        <v>187</v>
      </c>
      <c r="H34" s="146">
        <v>50</v>
      </c>
      <c r="I34" s="11" t="s">
        <v>18</v>
      </c>
      <c r="J34" s="182" t="s">
        <v>180</v>
      </c>
      <c r="K34" s="182">
        <f>'[1]Costing Sept ''21'!$P$17</f>
        <v>24.616835643789482</v>
      </c>
      <c r="L34" s="182">
        <f>'[1]Costing Sept ''21'!$P$17</f>
        <v>24.616835643789482</v>
      </c>
      <c r="M34" s="182">
        <f>'[1]Costing Sept ''21'!$P$17</f>
        <v>24.616835643789482</v>
      </c>
      <c r="N34" s="182" t="s">
        <v>180</v>
      </c>
      <c r="O34" s="182" t="s">
        <v>180</v>
      </c>
      <c r="P34" s="182" t="s">
        <v>180</v>
      </c>
      <c r="Q34" s="182" t="s">
        <v>180</v>
      </c>
      <c r="R34" s="182" t="s">
        <v>180</v>
      </c>
      <c r="S34" s="182" t="s">
        <v>180</v>
      </c>
      <c r="T34" s="182" t="s">
        <v>180</v>
      </c>
      <c r="U34" s="182" t="s">
        <v>180</v>
      </c>
      <c r="V34" s="76" t="s">
        <v>85</v>
      </c>
    </row>
    <row r="35" spans="1:22" ht="63.75" customHeight="1" x14ac:dyDescent="0.2">
      <c r="A35" s="300"/>
      <c r="B35" s="302"/>
      <c r="C35" s="291"/>
      <c r="D35" s="291"/>
      <c r="E35" s="286"/>
      <c r="F35" s="318"/>
      <c r="G35" s="339"/>
      <c r="H35" s="147">
        <v>50</v>
      </c>
      <c r="I35" s="135" t="s">
        <v>19</v>
      </c>
      <c r="J35" s="182" t="s">
        <v>180</v>
      </c>
      <c r="K35" s="182" t="s">
        <v>180</v>
      </c>
      <c r="L35" s="182" t="s">
        <v>180</v>
      </c>
      <c r="M35" s="182" t="s">
        <v>180</v>
      </c>
      <c r="N35" s="182" t="s">
        <v>180</v>
      </c>
      <c r="O35" s="182" t="s">
        <v>180</v>
      </c>
      <c r="P35" s="182" t="s">
        <v>180</v>
      </c>
      <c r="Q35" s="182" t="s">
        <v>180</v>
      </c>
      <c r="R35" s="182" t="s">
        <v>180</v>
      </c>
      <c r="S35" s="182" t="s">
        <v>180</v>
      </c>
      <c r="T35" s="182" t="s">
        <v>180</v>
      </c>
      <c r="U35" s="182" t="s">
        <v>180</v>
      </c>
      <c r="V35" s="80" t="s">
        <v>86</v>
      </c>
    </row>
    <row r="36" spans="1:22" ht="26.25" customHeight="1" x14ac:dyDescent="0.2">
      <c r="A36" s="299">
        <v>1</v>
      </c>
      <c r="B36" s="301" t="s">
        <v>166</v>
      </c>
      <c r="C36" s="291" t="s">
        <v>83</v>
      </c>
      <c r="D36" s="291" t="s">
        <v>77</v>
      </c>
      <c r="E36" s="285"/>
      <c r="F36" s="317" t="s">
        <v>84</v>
      </c>
      <c r="G36" s="338" t="s">
        <v>188</v>
      </c>
      <c r="H36" s="146">
        <v>50</v>
      </c>
      <c r="I36" s="11" t="s">
        <v>18</v>
      </c>
      <c r="J36" s="182" t="s">
        <v>180</v>
      </c>
      <c r="K36" s="182">
        <f>'[1]Costing Sept ''21'!$P$18</f>
        <v>21.754412894511628</v>
      </c>
      <c r="L36" s="182">
        <f>'[1]Costing Sept ''21'!$P$18</f>
        <v>21.754412894511628</v>
      </c>
      <c r="M36" s="182">
        <f>'[1]Costing Sept ''21'!$P$18</f>
        <v>21.754412894511628</v>
      </c>
      <c r="N36" s="182" t="s">
        <v>180</v>
      </c>
      <c r="O36" s="182" t="s">
        <v>180</v>
      </c>
      <c r="P36" s="182" t="s">
        <v>180</v>
      </c>
      <c r="Q36" s="182" t="s">
        <v>180</v>
      </c>
      <c r="R36" s="182" t="s">
        <v>180</v>
      </c>
      <c r="S36" s="182" t="s">
        <v>180</v>
      </c>
      <c r="T36" s="182" t="s">
        <v>180</v>
      </c>
      <c r="U36" s="182" t="s">
        <v>180</v>
      </c>
      <c r="V36" s="76" t="s">
        <v>85</v>
      </c>
    </row>
    <row r="37" spans="1:22" ht="63.75" customHeight="1" x14ac:dyDescent="0.2">
      <c r="A37" s="300"/>
      <c r="B37" s="302"/>
      <c r="C37" s="291"/>
      <c r="D37" s="291"/>
      <c r="E37" s="286"/>
      <c r="F37" s="318"/>
      <c r="G37" s="339"/>
      <c r="H37" s="147">
        <v>50</v>
      </c>
      <c r="I37" s="135" t="s">
        <v>19</v>
      </c>
      <c r="J37" s="182" t="s">
        <v>180</v>
      </c>
      <c r="K37" s="182" t="s">
        <v>180</v>
      </c>
      <c r="L37" s="182" t="s">
        <v>180</v>
      </c>
      <c r="M37" s="182" t="s">
        <v>180</v>
      </c>
      <c r="N37" s="182" t="s">
        <v>180</v>
      </c>
      <c r="O37" s="182" t="s">
        <v>180</v>
      </c>
      <c r="P37" s="182" t="s">
        <v>180</v>
      </c>
      <c r="Q37" s="182" t="s">
        <v>180</v>
      </c>
      <c r="R37" s="182" t="s">
        <v>180</v>
      </c>
      <c r="S37" s="182" t="s">
        <v>180</v>
      </c>
      <c r="T37" s="182" t="s">
        <v>180</v>
      </c>
      <c r="U37" s="182" t="s">
        <v>180</v>
      </c>
      <c r="V37" s="80" t="s">
        <v>86</v>
      </c>
    </row>
    <row r="38" spans="1:22" s="107" customFormat="1" ht="21" customHeight="1" x14ac:dyDescent="0.2">
      <c r="A38" s="367">
        <v>2</v>
      </c>
      <c r="B38" s="365" t="s">
        <v>189</v>
      </c>
      <c r="C38" s="158" t="s">
        <v>94</v>
      </c>
      <c r="D38" s="153" t="s">
        <v>95</v>
      </c>
      <c r="E38" s="153" t="s">
        <v>80</v>
      </c>
      <c r="F38" s="153" t="s">
        <v>81</v>
      </c>
      <c r="G38" s="432" t="s">
        <v>193</v>
      </c>
      <c r="H38" s="153" t="s">
        <v>126</v>
      </c>
      <c r="I38" s="141" t="s">
        <v>19</v>
      </c>
      <c r="J38" s="266">
        <f>(22.51*9/100)+22.51</f>
        <v>24.535900000000002</v>
      </c>
      <c r="K38" s="266">
        <f t="shared" ref="K38:U38" si="14">(22.51*9/100)+22.51</f>
        <v>24.535900000000002</v>
      </c>
      <c r="L38" s="266">
        <f t="shared" si="14"/>
        <v>24.535900000000002</v>
      </c>
      <c r="M38" s="266">
        <f t="shared" si="14"/>
        <v>24.535900000000002</v>
      </c>
      <c r="N38" s="266">
        <f t="shared" si="14"/>
        <v>24.535900000000002</v>
      </c>
      <c r="O38" s="266">
        <f t="shared" si="14"/>
        <v>24.535900000000002</v>
      </c>
      <c r="P38" s="266">
        <f t="shared" si="14"/>
        <v>24.535900000000002</v>
      </c>
      <c r="Q38" s="266">
        <f t="shared" si="14"/>
        <v>24.535900000000002</v>
      </c>
      <c r="R38" s="266">
        <f t="shared" si="14"/>
        <v>24.535900000000002</v>
      </c>
      <c r="S38" s="266">
        <f t="shared" si="14"/>
        <v>24.535900000000002</v>
      </c>
      <c r="T38" s="266">
        <f t="shared" si="14"/>
        <v>24.535900000000002</v>
      </c>
      <c r="U38" s="266">
        <f t="shared" si="14"/>
        <v>24.535900000000002</v>
      </c>
      <c r="V38" s="99" t="s">
        <v>87</v>
      </c>
    </row>
    <row r="39" spans="1:22" s="107" customFormat="1" ht="21" customHeight="1" x14ac:dyDescent="0.2">
      <c r="A39" s="368"/>
      <c r="B39" s="366"/>
      <c r="C39" s="159"/>
      <c r="D39" s="154"/>
      <c r="E39" s="154"/>
      <c r="F39" s="154"/>
      <c r="G39" s="433"/>
      <c r="H39" s="154"/>
      <c r="I39" s="140" t="s">
        <v>18</v>
      </c>
      <c r="J39" s="266">
        <f>+J38+3</f>
        <v>27.535900000000002</v>
      </c>
      <c r="K39" s="266">
        <f t="shared" ref="K39:U39" si="15">+K38+3</f>
        <v>27.535900000000002</v>
      </c>
      <c r="L39" s="266">
        <f t="shared" si="15"/>
        <v>27.535900000000002</v>
      </c>
      <c r="M39" s="266">
        <f t="shared" si="15"/>
        <v>27.535900000000002</v>
      </c>
      <c r="N39" s="266">
        <f t="shared" si="15"/>
        <v>27.535900000000002</v>
      </c>
      <c r="O39" s="266">
        <f t="shared" si="15"/>
        <v>27.535900000000002</v>
      </c>
      <c r="P39" s="266">
        <f t="shared" si="15"/>
        <v>27.535900000000002</v>
      </c>
      <c r="Q39" s="266">
        <f t="shared" si="15"/>
        <v>27.535900000000002</v>
      </c>
      <c r="R39" s="266">
        <f t="shared" si="15"/>
        <v>27.535900000000002</v>
      </c>
      <c r="S39" s="266">
        <f t="shared" si="15"/>
        <v>27.535900000000002</v>
      </c>
      <c r="T39" s="266">
        <f t="shared" si="15"/>
        <v>27.535900000000002</v>
      </c>
      <c r="U39" s="266">
        <f t="shared" si="15"/>
        <v>27.535900000000002</v>
      </c>
      <c r="V39" s="99" t="s">
        <v>127</v>
      </c>
    </row>
    <row r="40" spans="1:22" s="106" customFormat="1" ht="21" customHeight="1" x14ac:dyDescent="0.2">
      <c r="A40" s="359">
        <v>2</v>
      </c>
      <c r="B40" s="430" t="s">
        <v>190</v>
      </c>
      <c r="C40" s="160" t="s">
        <v>94</v>
      </c>
      <c r="D40" s="155" t="s">
        <v>95</v>
      </c>
      <c r="E40" s="155" t="s">
        <v>80</v>
      </c>
      <c r="F40" s="155" t="s">
        <v>81</v>
      </c>
      <c r="G40" s="165" t="s">
        <v>193</v>
      </c>
      <c r="H40" s="155" t="s">
        <v>126</v>
      </c>
      <c r="I40" s="143" t="s">
        <v>19</v>
      </c>
      <c r="J40" s="267">
        <v>31.41</v>
      </c>
      <c r="K40" s="267">
        <v>31.41</v>
      </c>
      <c r="L40" s="267">
        <v>31.41</v>
      </c>
      <c r="M40" s="267">
        <v>31.41</v>
      </c>
      <c r="N40" s="267">
        <v>31.41</v>
      </c>
      <c r="O40" s="267">
        <v>31.41</v>
      </c>
      <c r="P40" s="267">
        <v>31.41</v>
      </c>
      <c r="Q40" s="267">
        <v>31.41</v>
      </c>
      <c r="R40" s="267">
        <v>31.41</v>
      </c>
      <c r="S40" s="267">
        <v>31.41</v>
      </c>
      <c r="T40" s="267">
        <v>31.41</v>
      </c>
      <c r="U40" s="267">
        <v>31.41</v>
      </c>
      <c r="V40" s="105" t="s">
        <v>87</v>
      </c>
    </row>
    <row r="41" spans="1:22" s="106" customFormat="1" ht="21" customHeight="1" x14ac:dyDescent="0.2">
      <c r="A41" s="360"/>
      <c r="B41" s="431"/>
      <c r="C41" s="161"/>
      <c r="D41" s="156"/>
      <c r="E41" s="156"/>
      <c r="F41" s="156"/>
      <c r="G41" s="166"/>
      <c r="H41" s="156"/>
      <c r="I41" s="142" t="s">
        <v>18</v>
      </c>
      <c r="J41" s="267">
        <v>35.590000000000003</v>
      </c>
      <c r="K41" s="267">
        <v>35.590000000000003</v>
      </c>
      <c r="L41" s="267">
        <v>35.590000000000003</v>
      </c>
      <c r="M41" s="267">
        <v>35.590000000000003</v>
      </c>
      <c r="N41" s="267">
        <v>35.590000000000003</v>
      </c>
      <c r="O41" s="267">
        <v>35.590000000000003</v>
      </c>
      <c r="P41" s="267">
        <v>35.590000000000003</v>
      </c>
      <c r="Q41" s="267">
        <v>35.590000000000003</v>
      </c>
      <c r="R41" s="267">
        <v>35.590000000000003</v>
      </c>
      <c r="S41" s="267">
        <v>35.590000000000003</v>
      </c>
      <c r="T41" s="267">
        <v>35.590000000000003</v>
      </c>
      <c r="U41" s="267">
        <v>35.590000000000003</v>
      </c>
      <c r="V41" s="105" t="s">
        <v>127</v>
      </c>
    </row>
    <row r="42" spans="1:22" s="106" customFormat="1" ht="18" customHeight="1" x14ac:dyDescent="0.2">
      <c r="A42" s="363">
        <v>3</v>
      </c>
      <c r="B42" s="365" t="s">
        <v>219</v>
      </c>
      <c r="C42" s="420"/>
      <c r="D42" s="421"/>
      <c r="E42" s="422"/>
      <c r="F42" s="359" t="s">
        <v>194</v>
      </c>
      <c r="G42" s="426"/>
      <c r="H42" s="427"/>
      <c r="I42" s="140" t="s">
        <v>18</v>
      </c>
      <c r="J42" s="263">
        <v>28.54</v>
      </c>
      <c r="K42" s="263">
        <v>28.54</v>
      </c>
      <c r="L42" s="263">
        <v>28.54</v>
      </c>
      <c r="M42" s="263">
        <v>28.54</v>
      </c>
      <c r="N42" s="263">
        <v>28.54</v>
      </c>
      <c r="O42" s="263">
        <v>28.54</v>
      </c>
      <c r="P42" s="263">
        <v>28.54</v>
      </c>
      <c r="Q42" s="263">
        <v>28.54</v>
      </c>
      <c r="R42" s="263">
        <v>28.54</v>
      </c>
      <c r="S42" s="263">
        <v>28.54</v>
      </c>
      <c r="T42" s="263">
        <v>28.54</v>
      </c>
      <c r="U42" s="263">
        <v>28.54</v>
      </c>
    </row>
    <row r="43" spans="1:22" s="106" customFormat="1" ht="18" customHeight="1" x14ac:dyDescent="0.2">
      <c r="A43" s="364"/>
      <c r="B43" s="366"/>
      <c r="C43" s="423"/>
      <c r="D43" s="424"/>
      <c r="E43" s="425"/>
      <c r="F43" s="360"/>
      <c r="G43" s="428"/>
      <c r="H43" s="429"/>
      <c r="I43" s="252" t="s">
        <v>19</v>
      </c>
      <c r="J43" s="263">
        <v>28.54</v>
      </c>
      <c r="K43" s="263">
        <v>28.54</v>
      </c>
      <c r="L43" s="263">
        <v>28.54</v>
      </c>
      <c r="M43" s="263">
        <v>28.54</v>
      </c>
      <c r="N43" s="263">
        <v>28.54</v>
      </c>
      <c r="O43" s="263">
        <v>28.54</v>
      </c>
      <c r="P43" s="263">
        <v>28.54</v>
      </c>
      <c r="Q43" s="263">
        <v>28.54</v>
      </c>
      <c r="R43" s="263">
        <v>28.54</v>
      </c>
      <c r="S43" s="263">
        <v>28.54</v>
      </c>
      <c r="T43" s="263">
        <v>28.54</v>
      </c>
      <c r="U43" s="263">
        <v>28.54</v>
      </c>
    </row>
    <row r="44" spans="1:22" s="2" customFormat="1" ht="21" customHeight="1" x14ac:dyDescent="0.2">
      <c r="A44" s="295">
        <v>3</v>
      </c>
      <c r="B44" s="297" t="s">
        <v>76</v>
      </c>
      <c r="C44" s="93" t="s">
        <v>88</v>
      </c>
      <c r="D44" s="151" t="s">
        <v>89</v>
      </c>
      <c r="E44" s="124">
        <v>0.42</v>
      </c>
      <c r="F44" s="124" t="s">
        <v>90</v>
      </c>
      <c r="G44" s="445" t="s">
        <v>91</v>
      </c>
      <c r="H44" s="162" t="s">
        <v>93</v>
      </c>
      <c r="I44" s="189" t="s">
        <v>19</v>
      </c>
      <c r="J44" s="268">
        <v>8.6999999999999993</v>
      </c>
      <c r="K44" s="268">
        <v>8.6999999999999993</v>
      </c>
      <c r="L44" s="268">
        <v>8.6999999999999993</v>
      </c>
      <c r="M44" s="268">
        <v>8.6999999999999993</v>
      </c>
      <c r="N44" s="268">
        <v>9.25</v>
      </c>
      <c r="O44" s="268">
        <v>8.6999999999999993</v>
      </c>
      <c r="P44" s="268">
        <v>8.6999999999999993</v>
      </c>
      <c r="Q44" s="268">
        <v>8.6999999999999993</v>
      </c>
      <c r="R44" s="268">
        <v>8.6999999999999993</v>
      </c>
      <c r="S44" s="268">
        <v>8.6999999999999993</v>
      </c>
      <c r="T44" s="268">
        <v>9.25</v>
      </c>
      <c r="U44" s="268">
        <v>8.6999999999999993</v>
      </c>
      <c r="V44" s="108" t="s">
        <v>87</v>
      </c>
    </row>
    <row r="45" spans="1:22" s="2" customFormat="1" ht="21" customHeight="1" x14ac:dyDescent="0.2">
      <c r="A45" s="296"/>
      <c r="B45" s="298"/>
      <c r="C45" s="93" t="s">
        <v>88</v>
      </c>
      <c r="D45" s="151" t="s">
        <v>89</v>
      </c>
      <c r="E45" s="124">
        <v>0.42</v>
      </c>
      <c r="F45" s="124" t="s">
        <v>90</v>
      </c>
      <c r="G45" s="445"/>
      <c r="H45" s="162" t="s">
        <v>93</v>
      </c>
      <c r="I45" s="190" t="s">
        <v>18</v>
      </c>
      <c r="J45" s="268">
        <v>8.6999999999999993</v>
      </c>
      <c r="K45" s="268">
        <v>8.6999999999999993</v>
      </c>
      <c r="L45" s="268">
        <v>8.6999999999999993</v>
      </c>
      <c r="M45" s="268">
        <v>8.6999999999999993</v>
      </c>
      <c r="N45" s="268">
        <v>9.25</v>
      </c>
      <c r="O45" s="268">
        <v>8.6999999999999993</v>
      </c>
      <c r="P45" s="268">
        <v>8.6999999999999993</v>
      </c>
      <c r="Q45" s="268">
        <v>8.6999999999999993</v>
      </c>
      <c r="R45" s="268">
        <v>8.6999999999999993</v>
      </c>
      <c r="S45" s="268">
        <v>8.6999999999999993</v>
      </c>
      <c r="T45" s="268">
        <v>9.25</v>
      </c>
      <c r="U45" s="268">
        <v>8.6999999999999993</v>
      </c>
      <c r="V45" s="108" t="s">
        <v>87</v>
      </c>
    </row>
    <row r="46" spans="1:22" s="30" customFormat="1" ht="18" customHeight="1" x14ac:dyDescent="0.2">
      <c r="A46" s="31">
        <v>4</v>
      </c>
      <c r="B46" s="22" t="s">
        <v>55</v>
      </c>
      <c r="C46" s="157"/>
      <c r="D46" s="148"/>
      <c r="E46" s="148"/>
      <c r="F46" s="148"/>
      <c r="G46" s="164"/>
      <c r="H46" s="148"/>
      <c r="I46" s="134"/>
      <c r="J46" s="262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75"/>
    </row>
    <row r="47" spans="1:22" ht="41.25" customHeight="1" x14ac:dyDescent="0.2">
      <c r="A47" s="299">
        <v>1</v>
      </c>
      <c r="B47" s="301" t="s">
        <v>130</v>
      </c>
      <c r="C47" s="361" t="s">
        <v>83</v>
      </c>
      <c r="D47" s="361" t="s">
        <v>77</v>
      </c>
      <c r="E47" s="361"/>
      <c r="F47" s="361"/>
      <c r="G47" s="348" t="s">
        <v>137</v>
      </c>
      <c r="H47" s="361">
        <v>50</v>
      </c>
      <c r="I47" s="144" t="s">
        <v>18</v>
      </c>
      <c r="J47" s="178" t="s">
        <v>180</v>
      </c>
      <c r="K47" s="178">
        <f>'[1]Costing Sept ''21'!$P$9</f>
        <v>79.672375690607723</v>
      </c>
      <c r="L47" s="178">
        <f>'[1]Costing Sept ''21'!$P$9</f>
        <v>79.672375690607723</v>
      </c>
      <c r="M47" s="178">
        <f>'[1]Costing Sept ''21'!$P$9</f>
        <v>79.672375690607723</v>
      </c>
      <c r="N47" s="178" t="s">
        <v>180</v>
      </c>
      <c r="O47" s="178" t="s">
        <v>180</v>
      </c>
      <c r="P47" s="178" t="s">
        <v>180</v>
      </c>
      <c r="Q47" s="178" t="s">
        <v>180</v>
      </c>
      <c r="R47" s="178" t="s">
        <v>180</v>
      </c>
      <c r="S47" s="178" t="s">
        <v>180</v>
      </c>
      <c r="T47" s="178" t="s">
        <v>180</v>
      </c>
      <c r="U47" s="178" t="s">
        <v>180</v>
      </c>
      <c r="V47" s="76" t="s">
        <v>85</v>
      </c>
    </row>
    <row r="48" spans="1:22" ht="57.75" customHeight="1" x14ac:dyDescent="0.2">
      <c r="A48" s="300"/>
      <c r="B48" s="302"/>
      <c r="C48" s="362"/>
      <c r="D48" s="362"/>
      <c r="E48" s="362"/>
      <c r="F48" s="362"/>
      <c r="G48" s="349"/>
      <c r="H48" s="362"/>
      <c r="I48" s="144" t="s">
        <v>19</v>
      </c>
      <c r="J48" s="178" t="s">
        <v>180</v>
      </c>
      <c r="K48" s="178" t="s">
        <v>180</v>
      </c>
      <c r="L48" s="178" t="s">
        <v>180</v>
      </c>
      <c r="M48" s="178" t="s">
        <v>180</v>
      </c>
      <c r="N48" s="178" t="s">
        <v>180</v>
      </c>
      <c r="O48" s="178" t="s">
        <v>180</v>
      </c>
      <c r="P48" s="178" t="s">
        <v>180</v>
      </c>
      <c r="Q48" s="178" t="s">
        <v>180</v>
      </c>
      <c r="R48" s="178" t="s">
        <v>180</v>
      </c>
      <c r="S48" s="178" t="s">
        <v>180</v>
      </c>
      <c r="T48" s="178" t="s">
        <v>180</v>
      </c>
      <c r="U48" s="178" t="s">
        <v>180</v>
      </c>
      <c r="V48" s="80" t="s">
        <v>86</v>
      </c>
    </row>
    <row r="49" spans="1:22" ht="33" customHeight="1" x14ac:dyDescent="0.2">
      <c r="A49" s="299">
        <v>1</v>
      </c>
      <c r="B49" s="301" t="s">
        <v>132</v>
      </c>
      <c r="C49" s="361" t="s">
        <v>83</v>
      </c>
      <c r="D49" s="361" t="s">
        <v>77</v>
      </c>
      <c r="E49" s="361"/>
      <c r="F49" s="361"/>
      <c r="G49" s="348" t="s">
        <v>136</v>
      </c>
      <c r="H49" s="361">
        <v>50</v>
      </c>
      <c r="I49" s="144" t="s">
        <v>18</v>
      </c>
      <c r="J49" s="178" t="s">
        <v>180</v>
      </c>
      <c r="K49" s="178">
        <f>'[1]Costing Sept ''21'!$P$10</f>
        <v>61.548666666666684</v>
      </c>
      <c r="L49" s="178">
        <f>'[1]Costing Sept ''21'!$P$10</f>
        <v>61.548666666666684</v>
      </c>
      <c r="M49" s="178">
        <f>'[1]Costing Sept ''21'!$P$10</f>
        <v>61.548666666666684</v>
      </c>
      <c r="N49" s="178" t="s">
        <v>180</v>
      </c>
      <c r="O49" s="178" t="s">
        <v>180</v>
      </c>
      <c r="P49" s="178" t="s">
        <v>180</v>
      </c>
      <c r="Q49" s="178" t="s">
        <v>180</v>
      </c>
      <c r="R49" s="178" t="s">
        <v>180</v>
      </c>
      <c r="S49" s="178" t="s">
        <v>180</v>
      </c>
      <c r="T49" s="178" t="s">
        <v>180</v>
      </c>
      <c r="U49" s="178" t="s">
        <v>180</v>
      </c>
      <c r="V49" s="76" t="s">
        <v>85</v>
      </c>
    </row>
    <row r="50" spans="1:22" ht="70.5" customHeight="1" x14ac:dyDescent="0.2">
      <c r="A50" s="300"/>
      <c r="B50" s="302"/>
      <c r="C50" s="362"/>
      <c r="D50" s="362"/>
      <c r="E50" s="362"/>
      <c r="F50" s="362"/>
      <c r="G50" s="349"/>
      <c r="H50" s="362"/>
      <c r="I50" s="144" t="s">
        <v>19</v>
      </c>
      <c r="J50" s="178" t="s">
        <v>180</v>
      </c>
      <c r="K50" s="178" t="s">
        <v>180</v>
      </c>
      <c r="L50" s="178" t="s">
        <v>180</v>
      </c>
      <c r="M50" s="178" t="s">
        <v>180</v>
      </c>
      <c r="N50" s="178" t="s">
        <v>180</v>
      </c>
      <c r="O50" s="178" t="s">
        <v>180</v>
      </c>
      <c r="P50" s="178" t="s">
        <v>180</v>
      </c>
      <c r="Q50" s="178" t="s">
        <v>180</v>
      </c>
      <c r="R50" s="178" t="s">
        <v>180</v>
      </c>
      <c r="S50" s="178" t="s">
        <v>180</v>
      </c>
      <c r="T50" s="178" t="s">
        <v>180</v>
      </c>
      <c r="U50" s="178" t="s">
        <v>180</v>
      </c>
      <c r="V50" s="80" t="s">
        <v>86</v>
      </c>
    </row>
    <row r="51" spans="1:22" s="107" customFormat="1" ht="18" customHeight="1" x14ac:dyDescent="0.2">
      <c r="A51" s="367">
        <v>2</v>
      </c>
      <c r="B51" s="365" t="s">
        <v>189</v>
      </c>
      <c r="C51" s="158" t="s">
        <v>94</v>
      </c>
      <c r="D51" s="153" t="s">
        <v>95</v>
      </c>
      <c r="E51" s="153" t="s">
        <v>80</v>
      </c>
      <c r="F51" s="153" t="s">
        <v>81</v>
      </c>
      <c r="G51" s="432" t="s">
        <v>193</v>
      </c>
      <c r="H51" s="153" t="s">
        <v>126</v>
      </c>
      <c r="I51" s="141" t="s">
        <v>19</v>
      </c>
      <c r="J51" s="266">
        <f>(21.51*9/100)+21.51</f>
        <v>23.445900000000002</v>
      </c>
      <c r="K51" s="266">
        <f t="shared" ref="K51:U51" si="16">(21.51*9/100)+21.51</f>
        <v>23.445900000000002</v>
      </c>
      <c r="L51" s="266">
        <f t="shared" si="16"/>
        <v>23.445900000000002</v>
      </c>
      <c r="M51" s="266">
        <f t="shared" si="16"/>
        <v>23.445900000000002</v>
      </c>
      <c r="N51" s="266">
        <f t="shared" si="16"/>
        <v>23.445900000000002</v>
      </c>
      <c r="O51" s="266">
        <f t="shared" si="16"/>
        <v>23.445900000000002</v>
      </c>
      <c r="P51" s="266">
        <f t="shared" si="16"/>
        <v>23.445900000000002</v>
      </c>
      <c r="Q51" s="266">
        <f t="shared" si="16"/>
        <v>23.445900000000002</v>
      </c>
      <c r="R51" s="266">
        <f t="shared" si="16"/>
        <v>23.445900000000002</v>
      </c>
      <c r="S51" s="266">
        <f t="shared" si="16"/>
        <v>23.445900000000002</v>
      </c>
      <c r="T51" s="266">
        <f t="shared" si="16"/>
        <v>23.445900000000002</v>
      </c>
      <c r="U51" s="266">
        <f t="shared" si="16"/>
        <v>23.445900000000002</v>
      </c>
      <c r="V51" s="99" t="s">
        <v>87</v>
      </c>
    </row>
    <row r="52" spans="1:22" s="107" customFormat="1" ht="18" customHeight="1" x14ac:dyDescent="0.2">
      <c r="A52" s="368"/>
      <c r="B52" s="366"/>
      <c r="C52" s="159"/>
      <c r="D52" s="154"/>
      <c r="E52" s="154"/>
      <c r="F52" s="154"/>
      <c r="G52" s="433"/>
      <c r="H52" s="154"/>
      <c r="I52" s="140" t="s">
        <v>18</v>
      </c>
      <c r="J52" s="266">
        <f>+J51+3</f>
        <v>26.445900000000002</v>
      </c>
      <c r="K52" s="266">
        <f t="shared" ref="K52:U52" si="17">+K51+3</f>
        <v>26.445900000000002</v>
      </c>
      <c r="L52" s="266">
        <f t="shared" si="17"/>
        <v>26.445900000000002</v>
      </c>
      <c r="M52" s="266">
        <f t="shared" si="17"/>
        <v>26.445900000000002</v>
      </c>
      <c r="N52" s="266">
        <f t="shared" si="17"/>
        <v>26.445900000000002</v>
      </c>
      <c r="O52" s="266">
        <f t="shared" si="17"/>
        <v>26.445900000000002</v>
      </c>
      <c r="P52" s="266">
        <f t="shared" si="17"/>
        <v>26.445900000000002</v>
      </c>
      <c r="Q52" s="266">
        <f t="shared" si="17"/>
        <v>26.445900000000002</v>
      </c>
      <c r="R52" s="266">
        <f t="shared" si="17"/>
        <v>26.445900000000002</v>
      </c>
      <c r="S52" s="266">
        <f t="shared" si="17"/>
        <v>26.445900000000002</v>
      </c>
      <c r="T52" s="266">
        <f t="shared" si="17"/>
        <v>26.445900000000002</v>
      </c>
      <c r="U52" s="266">
        <f t="shared" si="17"/>
        <v>26.445900000000002</v>
      </c>
      <c r="V52" s="99" t="s">
        <v>127</v>
      </c>
    </row>
    <row r="53" spans="1:22" s="106" customFormat="1" ht="18" customHeight="1" x14ac:dyDescent="0.2">
      <c r="A53" s="359">
        <v>2</v>
      </c>
      <c r="B53" s="430" t="s">
        <v>190</v>
      </c>
      <c r="C53" s="160" t="s">
        <v>94</v>
      </c>
      <c r="D53" s="155" t="s">
        <v>95</v>
      </c>
      <c r="E53" s="155" t="s">
        <v>80</v>
      </c>
      <c r="F53" s="155" t="s">
        <v>81</v>
      </c>
      <c r="G53" s="165" t="s">
        <v>193</v>
      </c>
      <c r="H53" s="155" t="s">
        <v>126</v>
      </c>
      <c r="I53" s="143" t="s">
        <v>19</v>
      </c>
      <c r="J53" s="267">
        <v>30.01</v>
      </c>
      <c r="K53" s="267">
        <v>30.01</v>
      </c>
      <c r="L53" s="267">
        <v>30.01</v>
      </c>
      <c r="M53" s="267">
        <v>30.01</v>
      </c>
      <c r="N53" s="267">
        <v>30.01</v>
      </c>
      <c r="O53" s="267">
        <v>30.01</v>
      </c>
      <c r="P53" s="267">
        <v>30.01</v>
      </c>
      <c r="Q53" s="267">
        <v>30.01</v>
      </c>
      <c r="R53" s="267">
        <v>30.01</v>
      </c>
      <c r="S53" s="267">
        <v>30.01</v>
      </c>
      <c r="T53" s="267">
        <v>30.01</v>
      </c>
      <c r="U53" s="267">
        <v>30.01</v>
      </c>
      <c r="V53" s="105" t="s">
        <v>87</v>
      </c>
    </row>
    <row r="54" spans="1:22" s="106" customFormat="1" ht="18" customHeight="1" x14ac:dyDescent="0.2">
      <c r="A54" s="360"/>
      <c r="B54" s="431"/>
      <c r="C54" s="161"/>
      <c r="D54" s="156"/>
      <c r="E54" s="156"/>
      <c r="F54" s="156"/>
      <c r="G54" s="166"/>
      <c r="H54" s="156"/>
      <c r="I54" s="142" t="s">
        <v>18</v>
      </c>
      <c r="J54" s="267">
        <v>34.200000000000003</v>
      </c>
      <c r="K54" s="267">
        <v>34.200000000000003</v>
      </c>
      <c r="L54" s="267">
        <v>34.200000000000003</v>
      </c>
      <c r="M54" s="267">
        <v>34.200000000000003</v>
      </c>
      <c r="N54" s="267">
        <v>34.200000000000003</v>
      </c>
      <c r="O54" s="267">
        <v>34.200000000000003</v>
      </c>
      <c r="P54" s="267">
        <v>34.200000000000003</v>
      </c>
      <c r="Q54" s="267">
        <v>34.200000000000003</v>
      </c>
      <c r="R54" s="267">
        <v>34.200000000000003</v>
      </c>
      <c r="S54" s="267">
        <v>34.200000000000003</v>
      </c>
      <c r="T54" s="267">
        <v>34.200000000000003</v>
      </c>
      <c r="U54" s="267">
        <v>34.200000000000003</v>
      </c>
      <c r="V54" s="105" t="s">
        <v>127</v>
      </c>
    </row>
    <row r="55" spans="1:22" s="107" customFormat="1" ht="18" customHeight="1" x14ac:dyDescent="0.2">
      <c r="A55" s="367">
        <v>3</v>
      </c>
      <c r="B55" s="365" t="s">
        <v>76</v>
      </c>
      <c r="C55" s="217" t="s">
        <v>88</v>
      </c>
      <c r="D55" s="154" t="s">
        <v>89</v>
      </c>
      <c r="E55" s="253">
        <v>0.42</v>
      </c>
      <c r="F55" s="253" t="s">
        <v>90</v>
      </c>
      <c r="G55" s="434" t="s">
        <v>91</v>
      </c>
      <c r="H55" s="254" t="s">
        <v>93</v>
      </c>
      <c r="I55" s="255" t="s">
        <v>19</v>
      </c>
      <c r="J55" s="269">
        <v>52.1</v>
      </c>
      <c r="K55" s="269">
        <v>52.1</v>
      </c>
      <c r="L55" s="269">
        <v>52.1</v>
      </c>
      <c r="M55" s="269">
        <v>52.1</v>
      </c>
      <c r="N55" s="269">
        <v>55.4</v>
      </c>
      <c r="O55" s="269">
        <v>52.1</v>
      </c>
      <c r="P55" s="269">
        <v>52.1</v>
      </c>
      <c r="Q55" s="269">
        <v>52.1</v>
      </c>
      <c r="R55" s="269">
        <v>52.1</v>
      </c>
      <c r="S55" s="269">
        <v>52.1</v>
      </c>
      <c r="T55" s="269">
        <v>55.4</v>
      </c>
      <c r="U55" s="269">
        <v>52.1</v>
      </c>
      <c r="V55" s="256" t="s">
        <v>87</v>
      </c>
    </row>
    <row r="56" spans="1:22" s="107" customFormat="1" ht="18" customHeight="1" x14ac:dyDescent="0.2">
      <c r="A56" s="368"/>
      <c r="B56" s="366"/>
      <c r="C56" s="217" t="s">
        <v>88</v>
      </c>
      <c r="D56" s="154" t="s">
        <v>89</v>
      </c>
      <c r="E56" s="253">
        <v>0.42</v>
      </c>
      <c r="F56" s="253" t="s">
        <v>90</v>
      </c>
      <c r="G56" s="434"/>
      <c r="H56" s="254" t="s">
        <v>93</v>
      </c>
      <c r="I56" s="257" t="s">
        <v>18</v>
      </c>
      <c r="J56" s="269">
        <v>52.1</v>
      </c>
      <c r="K56" s="269">
        <v>52.1</v>
      </c>
      <c r="L56" s="269">
        <v>52.1</v>
      </c>
      <c r="M56" s="269">
        <v>52.1</v>
      </c>
      <c r="N56" s="269">
        <v>55.4</v>
      </c>
      <c r="O56" s="269">
        <v>52.1</v>
      </c>
      <c r="P56" s="269">
        <v>52.1</v>
      </c>
      <c r="Q56" s="269">
        <v>52.1</v>
      </c>
      <c r="R56" s="269">
        <v>52.1</v>
      </c>
      <c r="S56" s="269">
        <v>52.1</v>
      </c>
      <c r="T56" s="269">
        <v>55.4</v>
      </c>
      <c r="U56" s="269">
        <v>52.1</v>
      </c>
      <c r="V56" s="256" t="s">
        <v>87</v>
      </c>
    </row>
    <row r="57" spans="1:22" s="30" customFormat="1" ht="30" customHeight="1" x14ac:dyDescent="0.2">
      <c r="A57" s="21">
        <v>5</v>
      </c>
      <c r="B57" s="22" t="s">
        <v>57</v>
      </c>
      <c r="C57" s="157"/>
      <c r="D57" s="148"/>
      <c r="E57" s="148"/>
      <c r="F57" s="148"/>
      <c r="G57" s="164"/>
      <c r="H57" s="148"/>
      <c r="I57" s="134"/>
      <c r="J57" s="262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75"/>
    </row>
    <row r="58" spans="1:22" ht="33" customHeight="1" x14ac:dyDescent="0.2">
      <c r="A58" s="299">
        <v>1</v>
      </c>
      <c r="B58" s="301" t="s">
        <v>181</v>
      </c>
      <c r="C58" s="361" t="s">
        <v>83</v>
      </c>
      <c r="D58" s="361" t="s">
        <v>77</v>
      </c>
      <c r="E58" s="361"/>
      <c r="F58" s="361"/>
      <c r="G58" s="376" t="s">
        <v>138</v>
      </c>
      <c r="H58" s="361">
        <v>50</v>
      </c>
      <c r="I58" s="144" t="s">
        <v>18</v>
      </c>
      <c r="J58" s="178" t="s">
        <v>180</v>
      </c>
      <c r="K58" s="178">
        <f>'[1]Costing Sept ''21'!$P$11</f>
        <v>24.640856100000004</v>
      </c>
      <c r="L58" s="178">
        <f>'[1]Costing Sept ''21'!$P$11</f>
        <v>24.640856100000004</v>
      </c>
      <c r="M58" s="178">
        <f>'[1]Costing Sept ''21'!$P$11</f>
        <v>24.640856100000004</v>
      </c>
      <c r="N58" s="178" t="s">
        <v>180</v>
      </c>
      <c r="O58" s="178" t="s">
        <v>180</v>
      </c>
      <c r="P58" s="178" t="s">
        <v>180</v>
      </c>
      <c r="Q58" s="178" t="s">
        <v>180</v>
      </c>
      <c r="R58" s="178" t="s">
        <v>180</v>
      </c>
      <c r="S58" s="178" t="s">
        <v>180</v>
      </c>
      <c r="T58" s="178" t="s">
        <v>180</v>
      </c>
      <c r="U58" s="178" t="s">
        <v>180</v>
      </c>
      <c r="V58" s="76" t="s">
        <v>85</v>
      </c>
    </row>
    <row r="59" spans="1:22" ht="56.25" customHeight="1" x14ac:dyDescent="0.2">
      <c r="A59" s="300"/>
      <c r="B59" s="302"/>
      <c r="C59" s="362"/>
      <c r="D59" s="362"/>
      <c r="E59" s="362"/>
      <c r="F59" s="362"/>
      <c r="G59" s="377"/>
      <c r="H59" s="362"/>
      <c r="I59" s="144" t="s">
        <v>19</v>
      </c>
      <c r="J59" s="178" t="s">
        <v>180</v>
      </c>
      <c r="K59" s="178" t="s">
        <v>180</v>
      </c>
      <c r="L59" s="178" t="s">
        <v>180</v>
      </c>
      <c r="M59" s="178" t="s">
        <v>180</v>
      </c>
      <c r="N59" s="178" t="s">
        <v>180</v>
      </c>
      <c r="O59" s="178" t="s">
        <v>180</v>
      </c>
      <c r="P59" s="178" t="s">
        <v>180</v>
      </c>
      <c r="Q59" s="178" t="s">
        <v>180</v>
      </c>
      <c r="R59" s="178" t="s">
        <v>180</v>
      </c>
      <c r="S59" s="178" t="s">
        <v>180</v>
      </c>
      <c r="T59" s="178" t="s">
        <v>180</v>
      </c>
      <c r="U59" s="178" t="s">
        <v>180</v>
      </c>
      <c r="V59" s="80" t="s">
        <v>86</v>
      </c>
    </row>
    <row r="60" spans="1:22" s="107" customFormat="1" ht="23.25" customHeight="1" x14ac:dyDescent="0.2">
      <c r="A60" s="367">
        <v>2</v>
      </c>
      <c r="B60" s="365" t="s">
        <v>189</v>
      </c>
      <c r="C60" s="158" t="s">
        <v>94</v>
      </c>
      <c r="D60" s="153" t="s">
        <v>95</v>
      </c>
      <c r="E60" s="153"/>
      <c r="F60" s="153" t="s">
        <v>96</v>
      </c>
      <c r="G60" s="432" t="s">
        <v>193</v>
      </c>
      <c r="H60" s="153" t="s">
        <v>128</v>
      </c>
      <c r="I60" s="141" t="s">
        <v>19</v>
      </c>
      <c r="J60" s="270">
        <f>(22.1*9/100)+22.1</f>
        <v>24.089000000000002</v>
      </c>
      <c r="K60" s="270">
        <f t="shared" ref="K60:U60" si="18">(22.1*9/100)+22.1</f>
        <v>24.089000000000002</v>
      </c>
      <c r="L60" s="270">
        <f t="shared" si="18"/>
        <v>24.089000000000002</v>
      </c>
      <c r="M60" s="270">
        <f t="shared" si="18"/>
        <v>24.089000000000002</v>
      </c>
      <c r="N60" s="270">
        <f t="shared" si="18"/>
        <v>24.089000000000002</v>
      </c>
      <c r="O60" s="270">
        <f t="shared" si="18"/>
        <v>24.089000000000002</v>
      </c>
      <c r="P60" s="270">
        <f t="shared" si="18"/>
        <v>24.089000000000002</v>
      </c>
      <c r="Q60" s="270">
        <f t="shared" si="18"/>
        <v>24.089000000000002</v>
      </c>
      <c r="R60" s="270">
        <f t="shared" si="18"/>
        <v>24.089000000000002</v>
      </c>
      <c r="S60" s="270">
        <f t="shared" si="18"/>
        <v>24.089000000000002</v>
      </c>
      <c r="T60" s="270">
        <f t="shared" si="18"/>
        <v>24.089000000000002</v>
      </c>
      <c r="U60" s="270">
        <f t="shared" si="18"/>
        <v>24.089000000000002</v>
      </c>
      <c r="V60" s="99" t="s">
        <v>87</v>
      </c>
    </row>
    <row r="61" spans="1:22" s="107" customFormat="1" ht="23.25" customHeight="1" x14ac:dyDescent="0.2">
      <c r="A61" s="368"/>
      <c r="B61" s="366"/>
      <c r="C61" s="159"/>
      <c r="D61" s="154"/>
      <c r="E61" s="154"/>
      <c r="F61" s="154"/>
      <c r="G61" s="433"/>
      <c r="H61" s="154"/>
      <c r="I61" s="140" t="s">
        <v>18</v>
      </c>
      <c r="J61" s="270">
        <f>+J60+3</f>
        <v>27.089000000000002</v>
      </c>
      <c r="K61" s="270">
        <f t="shared" ref="K61:U61" si="19">+K60+3</f>
        <v>27.089000000000002</v>
      </c>
      <c r="L61" s="270">
        <f t="shared" si="19"/>
        <v>27.089000000000002</v>
      </c>
      <c r="M61" s="270">
        <f t="shared" si="19"/>
        <v>27.089000000000002</v>
      </c>
      <c r="N61" s="270">
        <f t="shared" si="19"/>
        <v>27.089000000000002</v>
      </c>
      <c r="O61" s="270">
        <f t="shared" si="19"/>
        <v>27.089000000000002</v>
      </c>
      <c r="P61" s="270">
        <f t="shared" si="19"/>
        <v>27.089000000000002</v>
      </c>
      <c r="Q61" s="270">
        <f t="shared" si="19"/>
        <v>27.089000000000002</v>
      </c>
      <c r="R61" s="270">
        <f t="shared" si="19"/>
        <v>27.089000000000002</v>
      </c>
      <c r="S61" s="270">
        <f t="shared" si="19"/>
        <v>27.089000000000002</v>
      </c>
      <c r="T61" s="270">
        <f t="shared" si="19"/>
        <v>27.089000000000002</v>
      </c>
      <c r="U61" s="270">
        <f t="shared" si="19"/>
        <v>27.089000000000002</v>
      </c>
      <c r="V61" s="99" t="s">
        <v>127</v>
      </c>
    </row>
    <row r="62" spans="1:22" s="106" customFormat="1" ht="23.25" customHeight="1" x14ac:dyDescent="0.2">
      <c r="A62" s="359">
        <v>2</v>
      </c>
      <c r="B62" s="430" t="s">
        <v>190</v>
      </c>
      <c r="C62" s="160" t="s">
        <v>94</v>
      </c>
      <c r="D62" s="155" t="s">
        <v>95</v>
      </c>
      <c r="E62" s="155"/>
      <c r="F62" s="155" t="s">
        <v>96</v>
      </c>
      <c r="G62" s="165" t="s">
        <v>193</v>
      </c>
      <c r="H62" s="155" t="s">
        <v>128</v>
      </c>
      <c r="I62" s="143" t="s">
        <v>19</v>
      </c>
      <c r="J62" s="271">
        <v>30.83</v>
      </c>
      <c r="K62" s="271">
        <v>30.83</v>
      </c>
      <c r="L62" s="271">
        <v>30.83</v>
      </c>
      <c r="M62" s="271">
        <v>30.83</v>
      </c>
      <c r="N62" s="271">
        <v>30.83</v>
      </c>
      <c r="O62" s="271">
        <v>30.83</v>
      </c>
      <c r="P62" s="271">
        <v>30.83</v>
      </c>
      <c r="Q62" s="271">
        <v>30.83</v>
      </c>
      <c r="R62" s="271">
        <v>30.83</v>
      </c>
      <c r="S62" s="271">
        <v>30.83</v>
      </c>
      <c r="T62" s="271">
        <v>30.83</v>
      </c>
      <c r="U62" s="271">
        <v>30.83</v>
      </c>
      <c r="V62" s="105" t="s">
        <v>87</v>
      </c>
    </row>
    <row r="63" spans="1:22" s="106" customFormat="1" ht="23.25" customHeight="1" x14ac:dyDescent="0.2">
      <c r="A63" s="360"/>
      <c r="B63" s="431"/>
      <c r="C63" s="161"/>
      <c r="D63" s="156"/>
      <c r="E63" s="156"/>
      <c r="F63" s="156"/>
      <c r="G63" s="166"/>
      <c r="H63" s="156"/>
      <c r="I63" s="142" t="s">
        <v>18</v>
      </c>
      <c r="J63" s="271">
        <v>35.020000000000003</v>
      </c>
      <c r="K63" s="271">
        <v>35.020000000000003</v>
      </c>
      <c r="L63" s="271">
        <v>35.020000000000003</v>
      </c>
      <c r="M63" s="271">
        <v>35.020000000000003</v>
      </c>
      <c r="N63" s="271">
        <v>35.020000000000003</v>
      </c>
      <c r="O63" s="271">
        <v>35.020000000000003</v>
      </c>
      <c r="P63" s="271">
        <v>35.020000000000003</v>
      </c>
      <c r="Q63" s="271">
        <v>35.020000000000003</v>
      </c>
      <c r="R63" s="271">
        <v>35.020000000000003</v>
      </c>
      <c r="S63" s="271">
        <v>35.020000000000003</v>
      </c>
      <c r="T63" s="271">
        <v>35.020000000000003</v>
      </c>
      <c r="U63" s="271">
        <v>35.020000000000003</v>
      </c>
      <c r="V63" s="105" t="s">
        <v>127</v>
      </c>
    </row>
    <row r="64" spans="1:22" s="2" customFormat="1" ht="23.25" customHeight="1" x14ac:dyDescent="0.2">
      <c r="A64" s="295">
        <v>3</v>
      </c>
      <c r="B64" s="297" t="s">
        <v>76</v>
      </c>
      <c r="C64" s="93" t="s">
        <v>88</v>
      </c>
      <c r="D64" s="151" t="s">
        <v>89</v>
      </c>
      <c r="E64" s="124" t="s">
        <v>98</v>
      </c>
      <c r="F64" s="124" t="s">
        <v>98</v>
      </c>
      <c r="G64" s="445" t="s">
        <v>99</v>
      </c>
      <c r="H64" s="162" t="s">
        <v>93</v>
      </c>
      <c r="I64" s="189" t="s">
        <v>19</v>
      </c>
      <c r="J64" s="265">
        <v>28.75</v>
      </c>
      <c r="K64" s="265">
        <v>28.75</v>
      </c>
      <c r="L64" s="265">
        <v>28.75</v>
      </c>
      <c r="M64" s="265">
        <v>28.75</v>
      </c>
      <c r="N64" s="265">
        <v>29.45</v>
      </c>
      <c r="O64" s="265">
        <v>28.75</v>
      </c>
      <c r="P64" s="265">
        <v>28.75</v>
      </c>
      <c r="Q64" s="265">
        <v>28.75</v>
      </c>
      <c r="R64" s="265">
        <v>28.75</v>
      </c>
      <c r="S64" s="265">
        <v>28.75</v>
      </c>
      <c r="T64" s="265">
        <v>29.45</v>
      </c>
      <c r="U64" s="265">
        <v>28.75</v>
      </c>
      <c r="V64" s="108" t="s">
        <v>87</v>
      </c>
    </row>
    <row r="65" spans="1:22" s="2" customFormat="1" ht="23.25" customHeight="1" x14ac:dyDescent="0.2">
      <c r="A65" s="296"/>
      <c r="B65" s="298"/>
      <c r="C65" s="93" t="s">
        <v>88</v>
      </c>
      <c r="D65" s="151" t="s">
        <v>89</v>
      </c>
      <c r="E65" s="124" t="s">
        <v>98</v>
      </c>
      <c r="F65" s="124" t="s">
        <v>98</v>
      </c>
      <c r="G65" s="445"/>
      <c r="H65" s="162" t="s">
        <v>93</v>
      </c>
      <c r="I65" s="190" t="s">
        <v>18</v>
      </c>
      <c r="J65" s="265">
        <v>28.75</v>
      </c>
      <c r="K65" s="265">
        <v>28.75</v>
      </c>
      <c r="L65" s="265">
        <v>28.75</v>
      </c>
      <c r="M65" s="265">
        <v>28.75</v>
      </c>
      <c r="N65" s="265">
        <v>29.45</v>
      </c>
      <c r="O65" s="265">
        <v>28.75</v>
      </c>
      <c r="P65" s="265">
        <v>28.75</v>
      </c>
      <c r="Q65" s="265">
        <v>28.75</v>
      </c>
      <c r="R65" s="265">
        <v>28.75</v>
      </c>
      <c r="S65" s="265">
        <v>28.75</v>
      </c>
      <c r="T65" s="265">
        <v>29.45</v>
      </c>
      <c r="U65" s="265">
        <v>28.75</v>
      </c>
      <c r="V65" s="108" t="s">
        <v>87</v>
      </c>
    </row>
    <row r="66" spans="1:22" s="30" customFormat="1" ht="21" customHeight="1" x14ac:dyDescent="0.2">
      <c r="A66" s="21">
        <v>6</v>
      </c>
      <c r="B66" s="22" t="s">
        <v>58</v>
      </c>
      <c r="C66" s="157"/>
      <c r="D66" s="148"/>
      <c r="E66" s="148"/>
      <c r="F66" s="148"/>
      <c r="G66" s="164"/>
      <c r="H66" s="148"/>
      <c r="I66" s="134"/>
      <c r="J66" s="262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75"/>
    </row>
    <row r="67" spans="1:22" ht="33" customHeight="1" x14ac:dyDescent="0.2">
      <c r="A67" s="299">
        <v>1</v>
      </c>
      <c r="B67" s="301" t="s">
        <v>181</v>
      </c>
      <c r="C67" s="361" t="s">
        <v>83</v>
      </c>
      <c r="D67" s="361" t="s">
        <v>77</v>
      </c>
      <c r="E67" s="361"/>
      <c r="F67" s="361"/>
      <c r="G67" s="348" t="s">
        <v>140</v>
      </c>
      <c r="H67" s="361">
        <v>50</v>
      </c>
      <c r="I67" s="144" t="s">
        <v>18</v>
      </c>
      <c r="J67" s="178" t="s">
        <v>180</v>
      </c>
      <c r="K67" s="178">
        <f>'[1]Costing Sept ''21'!$P$12</f>
        <v>16.598411602209946</v>
      </c>
      <c r="L67" s="178">
        <f>'[1]Costing Sept ''21'!$P$12</f>
        <v>16.598411602209946</v>
      </c>
      <c r="M67" s="178">
        <f>'[1]Costing Sept ''21'!$P$12</f>
        <v>16.598411602209946</v>
      </c>
      <c r="N67" s="178" t="s">
        <v>180</v>
      </c>
      <c r="O67" s="178" t="s">
        <v>180</v>
      </c>
      <c r="P67" s="178" t="s">
        <v>180</v>
      </c>
      <c r="Q67" s="178" t="s">
        <v>180</v>
      </c>
      <c r="R67" s="178" t="s">
        <v>180</v>
      </c>
      <c r="S67" s="178" t="s">
        <v>180</v>
      </c>
      <c r="T67" s="178" t="s">
        <v>180</v>
      </c>
      <c r="U67" s="178" t="s">
        <v>180</v>
      </c>
      <c r="V67" s="76" t="s">
        <v>85</v>
      </c>
    </row>
    <row r="68" spans="1:22" ht="56.25" customHeight="1" x14ac:dyDescent="0.2">
      <c r="A68" s="300"/>
      <c r="B68" s="302"/>
      <c r="C68" s="362"/>
      <c r="D68" s="362"/>
      <c r="E68" s="362"/>
      <c r="F68" s="362"/>
      <c r="G68" s="349"/>
      <c r="H68" s="362"/>
      <c r="I68" s="144" t="s">
        <v>19</v>
      </c>
      <c r="J68" s="178" t="s">
        <v>180</v>
      </c>
      <c r="K68" s="178" t="s">
        <v>180</v>
      </c>
      <c r="L68" s="178" t="s">
        <v>180</v>
      </c>
      <c r="M68" s="178" t="s">
        <v>180</v>
      </c>
      <c r="N68" s="178" t="s">
        <v>180</v>
      </c>
      <c r="O68" s="178" t="s">
        <v>180</v>
      </c>
      <c r="P68" s="178" t="s">
        <v>180</v>
      </c>
      <c r="Q68" s="178" t="s">
        <v>180</v>
      </c>
      <c r="R68" s="178" t="s">
        <v>180</v>
      </c>
      <c r="S68" s="178" t="s">
        <v>180</v>
      </c>
      <c r="T68" s="178" t="s">
        <v>180</v>
      </c>
      <c r="U68" s="178" t="s">
        <v>180</v>
      </c>
      <c r="V68" s="80" t="s">
        <v>86</v>
      </c>
    </row>
    <row r="69" spans="1:22" s="107" customFormat="1" ht="15" customHeight="1" x14ac:dyDescent="0.2">
      <c r="A69" s="367">
        <v>2</v>
      </c>
      <c r="B69" s="365" t="s">
        <v>189</v>
      </c>
      <c r="C69" s="158" t="s">
        <v>94</v>
      </c>
      <c r="D69" s="153" t="s">
        <v>95</v>
      </c>
      <c r="E69" s="153" t="s">
        <v>100</v>
      </c>
      <c r="F69" s="153" t="s">
        <v>81</v>
      </c>
      <c r="G69" s="432" t="s">
        <v>193</v>
      </c>
      <c r="H69" s="153" t="s">
        <v>126</v>
      </c>
      <c r="I69" s="141" t="s">
        <v>19</v>
      </c>
      <c r="J69" s="270">
        <f>(10.91*9/100)+10.91</f>
        <v>11.8919</v>
      </c>
      <c r="K69" s="270">
        <f t="shared" ref="K69:U69" si="20">(10.91*9/100)+10.91</f>
        <v>11.8919</v>
      </c>
      <c r="L69" s="270">
        <f t="shared" si="20"/>
        <v>11.8919</v>
      </c>
      <c r="M69" s="270">
        <f t="shared" si="20"/>
        <v>11.8919</v>
      </c>
      <c r="N69" s="270">
        <f t="shared" si="20"/>
        <v>11.8919</v>
      </c>
      <c r="O69" s="270">
        <f t="shared" si="20"/>
        <v>11.8919</v>
      </c>
      <c r="P69" s="270">
        <f t="shared" si="20"/>
        <v>11.8919</v>
      </c>
      <c r="Q69" s="270">
        <f t="shared" si="20"/>
        <v>11.8919</v>
      </c>
      <c r="R69" s="270">
        <f t="shared" si="20"/>
        <v>11.8919</v>
      </c>
      <c r="S69" s="270">
        <f t="shared" si="20"/>
        <v>11.8919</v>
      </c>
      <c r="T69" s="270">
        <f t="shared" si="20"/>
        <v>11.8919</v>
      </c>
      <c r="U69" s="270">
        <f t="shared" si="20"/>
        <v>11.8919</v>
      </c>
      <c r="V69" s="99" t="s">
        <v>87</v>
      </c>
    </row>
    <row r="70" spans="1:22" s="107" customFormat="1" ht="15" customHeight="1" x14ac:dyDescent="0.2">
      <c r="A70" s="368"/>
      <c r="B70" s="366"/>
      <c r="C70" s="159"/>
      <c r="D70" s="154"/>
      <c r="E70" s="154"/>
      <c r="F70" s="154"/>
      <c r="G70" s="433"/>
      <c r="H70" s="154"/>
      <c r="I70" s="140" t="s">
        <v>18</v>
      </c>
      <c r="J70" s="270">
        <f>+J69+3</f>
        <v>14.8919</v>
      </c>
      <c r="K70" s="270">
        <f t="shared" ref="K70:U70" si="21">+K69+3</f>
        <v>14.8919</v>
      </c>
      <c r="L70" s="270">
        <f t="shared" si="21"/>
        <v>14.8919</v>
      </c>
      <c r="M70" s="270">
        <f t="shared" si="21"/>
        <v>14.8919</v>
      </c>
      <c r="N70" s="270">
        <f t="shared" si="21"/>
        <v>14.8919</v>
      </c>
      <c r="O70" s="270">
        <f t="shared" si="21"/>
        <v>14.8919</v>
      </c>
      <c r="P70" s="270">
        <f t="shared" si="21"/>
        <v>14.8919</v>
      </c>
      <c r="Q70" s="270">
        <f t="shared" si="21"/>
        <v>14.8919</v>
      </c>
      <c r="R70" s="270">
        <f t="shared" si="21"/>
        <v>14.8919</v>
      </c>
      <c r="S70" s="270">
        <f t="shared" si="21"/>
        <v>14.8919</v>
      </c>
      <c r="T70" s="270">
        <f t="shared" si="21"/>
        <v>14.8919</v>
      </c>
      <c r="U70" s="270">
        <f t="shared" si="21"/>
        <v>14.8919</v>
      </c>
      <c r="V70" s="99" t="s">
        <v>127</v>
      </c>
    </row>
    <row r="71" spans="1:22" s="106" customFormat="1" ht="15" customHeight="1" x14ac:dyDescent="0.2">
      <c r="A71" s="359">
        <v>2</v>
      </c>
      <c r="B71" s="430" t="s">
        <v>190</v>
      </c>
      <c r="C71" s="160" t="s">
        <v>94</v>
      </c>
      <c r="D71" s="155" t="s">
        <v>95</v>
      </c>
      <c r="E71" s="155" t="s">
        <v>100</v>
      </c>
      <c r="F71" s="155" t="s">
        <v>81</v>
      </c>
      <c r="G71" s="165" t="s">
        <v>193</v>
      </c>
      <c r="H71" s="155" t="s">
        <v>126</v>
      </c>
      <c r="I71" s="143" t="s">
        <v>19</v>
      </c>
      <c r="J71" s="271">
        <v>15.22</v>
      </c>
      <c r="K71" s="271">
        <v>15.22</v>
      </c>
      <c r="L71" s="271">
        <v>15.22</v>
      </c>
      <c r="M71" s="271">
        <v>15.22</v>
      </c>
      <c r="N71" s="271">
        <v>15.22</v>
      </c>
      <c r="O71" s="271">
        <v>15.22</v>
      </c>
      <c r="P71" s="271">
        <v>15.22</v>
      </c>
      <c r="Q71" s="271">
        <v>15.22</v>
      </c>
      <c r="R71" s="271">
        <v>15.22</v>
      </c>
      <c r="S71" s="271">
        <v>15.22</v>
      </c>
      <c r="T71" s="271">
        <v>15.22</v>
      </c>
      <c r="U71" s="271">
        <v>15.22</v>
      </c>
      <c r="V71" s="105" t="s">
        <v>87</v>
      </c>
    </row>
    <row r="72" spans="1:22" s="106" customFormat="1" ht="15" customHeight="1" x14ac:dyDescent="0.2">
      <c r="A72" s="360"/>
      <c r="B72" s="431"/>
      <c r="C72" s="161"/>
      <c r="D72" s="156"/>
      <c r="E72" s="156"/>
      <c r="F72" s="156"/>
      <c r="G72" s="166"/>
      <c r="H72" s="156"/>
      <c r="I72" s="142" t="s">
        <v>18</v>
      </c>
      <c r="J72" s="271">
        <v>19.41</v>
      </c>
      <c r="K72" s="271">
        <v>19.41</v>
      </c>
      <c r="L72" s="271">
        <v>19.41</v>
      </c>
      <c r="M72" s="271">
        <v>19.41</v>
      </c>
      <c r="N72" s="271">
        <v>19.41</v>
      </c>
      <c r="O72" s="271">
        <v>19.41</v>
      </c>
      <c r="P72" s="271">
        <v>19.41</v>
      </c>
      <c r="Q72" s="271">
        <v>19.41</v>
      </c>
      <c r="R72" s="271">
        <v>19.41</v>
      </c>
      <c r="S72" s="271">
        <v>19.41</v>
      </c>
      <c r="T72" s="271">
        <v>19.41</v>
      </c>
      <c r="U72" s="271">
        <v>19.41</v>
      </c>
      <c r="V72" s="105" t="s">
        <v>127</v>
      </c>
    </row>
    <row r="73" spans="1:22" s="107" customFormat="1" ht="15" customHeight="1" x14ac:dyDescent="0.2">
      <c r="A73" s="367">
        <v>3</v>
      </c>
      <c r="B73" s="365" t="s">
        <v>76</v>
      </c>
      <c r="C73" s="217" t="s">
        <v>88</v>
      </c>
      <c r="D73" s="154" t="s">
        <v>89</v>
      </c>
      <c r="E73" s="253">
        <v>0.42</v>
      </c>
      <c r="F73" s="253" t="s">
        <v>101</v>
      </c>
      <c r="G73" s="434" t="s">
        <v>102</v>
      </c>
      <c r="H73" s="254" t="s">
        <v>93</v>
      </c>
      <c r="I73" s="255" t="s">
        <v>19</v>
      </c>
      <c r="J73" s="269">
        <v>35.35</v>
      </c>
      <c r="K73" s="269">
        <v>35.35</v>
      </c>
      <c r="L73" s="269">
        <v>35.35</v>
      </c>
      <c r="M73" s="269">
        <v>35.35</v>
      </c>
      <c r="N73" s="269">
        <v>37.5</v>
      </c>
      <c r="O73" s="269">
        <v>35.35</v>
      </c>
      <c r="P73" s="269">
        <v>35.35</v>
      </c>
      <c r="Q73" s="269">
        <v>35.35</v>
      </c>
      <c r="R73" s="269">
        <v>35.35</v>
      </c>
      <c r="S73" s="269">
        <v>35.35</v>
      </c>
      <c r="T73" s="269">
        <v>37.5</v>
      </c>
      <c r="U73" s="269">
        <v>35.35</v>
      </c>
      <c r="V73" s="256" t="s">
        <v>87</v>
      </c>
    </row>
    <row r="74" spans="1:22" s="107" customFormat="1" ht="15" customHeight="1" x14ac:dyDescent="0.2">
      <c r="A74" s="368"/>
      <c r="B74" s="366"/>
      <c r="C74" s="217" t="s">
        <v>88</v>
      </c>
      <c r="D74" s="154" t="s">
        <v>89</v>
      </c>
      <c r="E74" s="253">
        <v>0.42</v>
      </c>
      <c r="F74" s="253" t="s">
        <v>101</v>
      </c>
      <c r="G74" s="434"/>
      <c r="H74" s="254" t="s">
        <v>93</v>
      </c>
      <c r="I74" s="257" t="s">
        <v>18</v>
      </c>
      <c r="J74" s="269">
        <v>35.35</v>
      </c>
      <c r="K74" s="269">
        <v>35.35</v>
      </c>
      <c r="L74" s="269">
        <v>35.35</v>
      </c>
      <c r="M74" s="269">
        <v>35.35</v>
      </c>
      <c r="N74" s="269">
        <v>37.5</v>
      </c>
      <c r="O74" s="269">
        <v>35.35</v>
      </c>
      <c r="P74" s="269">
        <v>35.35</v>
      </c>
      <c r="Q74" s="269">
        <v>35.35</v>
      </c>
      <c r="R74" s="269">
        <v>35.35</v>
      </c>
      <c r="S74" s="269">
        <v>35.35</v>
      </c>
      <c r="T74" s="269">
        <v>37.5</v>
      </c>
      <c r="U74" s="269">
        <v>35.35</v>
      </c>
      <c r="V74" s="256" t="s">
        <v>87</v>
      </c>
    </row>
    <row r="75" spans="1:22" s="30" customFormat="1" x14ac:dyDescent="0.2">
      <c r="A75" s="21">
        <v>7</v>
      </c>
      <c r="B75" s="22" t="s">
        <v>59</v>
      </c>
      <c r="C75" s="157"/>
      <c r="D75" s="148"/>
      <c r="E75" s="148"/>
      <c r="F75" s="148"/>
      <c r="G75" s="164"/>
      <c r="H75" s="148"/>
      <c r="I75" s="134"/>
      <c r="J75" s="262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75"/>
    </row>
    <row r="76" spans="1:22" ht="33" customHeight="1" x14ac:dyDescent="0.2">
      <c r="A76" s="299">
        <v>1</v>
      </c>
      <c r="B76" s="301" t="s">
        <v>181</v>
      </c>
      <c r="C76" s="361" t="s">
        <v>83</v>
      </c>
      <c r="D76" s="361" t="s">
        <v>77</v>
      </c>
      <c r="E76" s="361"/>
      <c r="F76" s="361"/>
      <c r="G76" s="348" t="s">
        <v>141</v>
      </c>
      <c r="H76" s="361">
        <v>50</v>
      </c>
      <c r="I76" s="144" t="s">
        <v>18</v>
      </c>
      <c r="J76" s="178" t="s">
        <v>180</v>
      </c>
      <c r="K76" s="178">
        <f>'[1]Costing Sept ''21'!$P$13</f>
        <v>13.890907258064518</v>
      </c>
      <c r="L76" s="178">
        <f>'[1]Costing Sept ''21'!$P$13</f>
        <v>13.890907258064518</v>
      </c>
      <c r="M76" s="178">
        <f>'[1]Costing Sept ''21'!$P$13</f>
        <v>13.890907258064518</v>
      </c>
      <c r="N76" s="178" t="s">
        <v>180</v>
      </c>
      <c r="O76" s="178" t="s">
        <v>180</v>
      </c>
      <c r="P76" s="178" t="s">
        <v>180</v>
      </c>
      <c r="Q76" s="178" t="s">
        <v>180</v>
      </c>
      <c r="R76" s="178" t="s">
        <v>180</v>
      </c>
      <c r="S76" s="178" t="s">
        <v>180</v>
      </c>
      <c r="T76" s="178" t="s">
        <v>180</v>
      </c>
      <c r="U76" s="178" t="s">
        <v>180</v>
      </c>
      <c r="V76" s="76" t="s">
        <v>85</v>
      </c>
    </row>
    <row r="77" spans="1:22" ht="56.25" customHeight="1" x14ac:dyDescent="0.2">
      <c r="A77" s="300"/>
      <c r="B77" s="302"/>
      <c r="C77" s="362"/>
      <c r="D77" s="362"/>
      <c r="E77" s="362"/>
      <c r="F77" s="362"/>
      <c r="G77" s="349"/>
      <c r="H77" s="362"/>
      <c r="I77" s="144" t="s">
        <v>19</v>
      </c>
      <c r="J77" s="178" t="s">
        <v>180</v>
      </c>
      <c r="K77" s="178" t="s">
        <v>180</v>
      </c>
      <c r="L77" s="178" t="s">
        <v>180</v>
      </c>
      <c r="M77" s="178" t="s">
        <v>180</v>
      </c>
      <c r="N77" s="178" t="s">
        <v>180</v>
      </c>
      <c r="O77" s="178" t="s">
        <v>180</v>
      </c>
      <c r="P77" s="178" t="s">
        <v>180</v>
      </c>
      <c r="Q77" s="178" t="s">
        <v>180</v>
      </c>
      <c r="R77" s="178" t="s">
        <v>180</v>
      </c>
      <c r="S77" s="178" t="s">
        <v>180</v>
      </c>
      <c r="T77" s="178" t="s">
        <v>180</v>
      </c>
      <c r="U77" s="178" t="s">
        <v>180</v>
      </c>
      <c r="V77" s="80" t="s">
        <v>86</v>
      </c>
    </row>
    <row r="78" spans="1:22" s="107" customFormat="1" x14ac:dyDescent="0.2">
      <c r="A78" s="367">
        <v>2</v>
      </c>
      <c r="B78" s="365" t="s">
        <v>189</v>
      </c>
      <c r="C78" s="158" t="s">
        <v>78</v>
      </c>
      <c r="D78" s="153" t="s">
        <v>79</v>
      </c>
      <c r="E78" s="153" t="s">
        <v>100</v>
      </c>
      <c r="F78" s="153" t="s">
        <v>81</v>
      </c>
      <c r="G78" s="432" t="s">
        <v>193</v>
      </c>
      <c r="H78" s="153" t="s">
        <v>126</v>
      </c>
      <c r="I78" s="141" t="s">
        <v>19</v>
      </c>
      <c r="J78" s="266">
        <f>(10.91*9/100)+10.91</f>
        <v>11.8919</v>
      </c>
      <c r="K78" s="266">
        <f t="shared" ref="K78:U78" si="22">(10.91*9/100)+10.91</f>
        <v>11.8919</v>
      </c>
      <c r="L78" s="266">
        <f t="shared" si="22"/>
        <v>11.8919</v>
      </c>
      <c r="M78" s="266">
        <f t="shared" si="22"/>
        <v>11.8919</v>
      </c>
      <c r="N78" s="266">
        <f t="shared" si="22"/>
        <v>11.8919</v>
      </c>
      <c r="O78" s="266">
        <f t="shared" si="22"/>
        <v>11.8919</v>
      </c>
      <c r="P78" s="266">
        <f t="shared" si="22"/>
        <v>11.8919</v>
      </c>
      <c r="Q78" s="266">
        <f t="shared" si="22"/>
        <v>11.8919</v>
      </c>
      <c r="R78" s="266">
        <f t="shared" si="22"/>
        <v>11.8919</v>
      </c>
      <c r="S78" s="266">
        <f t="shared" si="22"/>
        <v>11.8919</v>
      </c>
      <c r="T78" s="266">
        <f t="shared" si="22"/>
        <v>11.8919</v>
      </c>
      <c r="U78" s="266">
        <f t="shared" si="22"/>
        <v>11.8919</v>
      </c>
      <c r="V78" s="99" t="s">
        <v>87</v>
      </c>
    </row>
    <row r="79" spans="1:22" s="107" customFormat="1" x14ac:dyDescent="0.2">
      <c r="A79" s="368"/>
      <c r="B79" s="366"/>
      <c r="C79" s="159"/>
      <c r="D79" s="154"/>
      <c r="E79" s="154"/>
      <c r="F79" s="154"/>
      <c r="G79" s="433"/>
      <c r="H79" s="154"/>
      <c r="I79" s="140" t="s">
        <v>18</v>
      </c>
      <c r="J79" s="266">
        <f>+J78+3</f>
        <v>14.8919</v>
      </c>
      <c r="K79" s="266">
        <f t="shared" ref="K79:U79" si="23">+K78+3</f>
        <v>14.8919</v>
      </c>
      <c r="L79" s="266">
        <f t="shared" si="23"/>
        <v>14.8919</v>
      </c>
      <c r="M79" s="266">
        <f t="shared" si="23"/>
        <v>14.8919</v>
      </c>
      <c r="N79" s="266">
        <f t="shared" si="23"/>
        <v>14.8919</v>
      </c>
      <c r="O79" s="266">
        <f t="shared" si="23"/>
        <v>14.8919</v>
      </c>
      <c r="P79" s="266">
        <f t="shared" si="23"/>
        <v>14.8919</v>
      </c>
      <c r="Q79" s="266">
        <f t="shared" si="23"/>
        <v>14.8919</v>
      </c>
      <c r="R79" s="266">
        <f t="shared" si="23"/>
        <v>14.8919</v>
      </c>
      <c r="S79" s="266">
        <f t="shared" si="23"/>
        <v>14.8919</v>
      </c>
      <c r="T79" s="266">
        <f t="shared" si="23"/>
        <v>14.8919</v>
      </c>
      <c r="U79" s="266">
        <f t="shared" si="23"/>
        <v>14.8919</v>
      </c>
      <c r="V79" s="99" t="s">
        <v>127</v>
      </c>
    </row>
    <row r="80" spans="1:22" s="106" customFormat="1" x14ac:dyDescent="0.2">
      <c r="A80" s="359">
        <v>2</v>
      </c>
      <c r="B80" s="430" t="s">
        <v>190</v>
      </c>
      <c r="C80" s="160" t="s">
        <v>78</v>
      </c>
      <c r="D80" s="155" t="s">
        <v>79</v>
      </c>
      <c r="E80" s="155" t="s">
        <v>100</v>
      </c>
      <c r="F80" s="155" t="s">
        <v>81</v>
      </c>
      <c r="G80" s="165" t="s">
        <v>193</v>
      </c>
      <c r="H80" s="155" t="s">
        <v>126</v>
      </c>
      <c r="I80" s="143" t="s">
        <v>19</v>
      </c>
      <c r="J80" s="267">
        <v>15.22</v>
      </c>
      <c r="K80" s="267">
        <v>15.22</v>
      </c>
      <c r="L80" s="267">
        <v>15.22</v>
      </c>
      <c r="M80" s="267">
        <v>15.22</v>
      </c>
      <c r="N80" s="267">
        <v>15.22</v>
      </c>
      <c r="O80" s="267">
        <v>15.22</v>
      </c>
      <c r="P80" s="267">
        <v>15.22</v>
      </c>
      <c r="Q80" s="267">
        <v>15.22</v>
      </c>
      <c r="R80" s="267">
        <v>15.22</v>
      </c>
      <c r="S80" s="267">
        <v>15.22</v>
      </c>
      <c r="T80" s="267">
        <v>15.22</v>
      </c>
      <c r="U80" s="267">
        <v>15.22</v>
      </c>
      <c r="V80" s="105" t="s">
        <v>87</v>
      </c>
    </row>
    <row r="81" spans="1:22" s="106" customFormat="1" x14ac:dyDescent="0.2">
      <c r="A81" s="360"/>
      <c r="B81" s="431"/>
      <c r="C81" s="161"/>
      <c r="D81" s="156"/>
      <c r="E81" s="156"/>
      <c r="F81" s="156"/>
      <c r="G81" s="166"/>
      <c r="H81" s="156"/>
      <c r="I81" s="142" t="s">
        <v>18</v>
      </c>
      <c r="J81" s="267">
        <v>19.41</v>
      </c>
      <c r="K81" s="267">
        <v>19.41</v>
      </c>
      <c r="L81" s="267">
        <v>19.41</v>
      </c>
      <c r="M81" s="267">
        <v>19.41</v>
      </c>
      <c r="N81" s="267">
        <v>19.41</v>
      </c>
      <c r="O81" s="267">
        <v>19.41</v>
      </c>
      <c r="P81" s="267">
        <v>19.41</v>
      </c>
      <c r="Q81" s="267">
        <v>19.41</v>
      </c>
      <c r="R81" s="267">
        <v>19.41</v>
      </c>
      <c r="S81" s="267">
        <v>19.41</v>
      </c>
      <c r="T81" s="267">
        <v>19.41</v>
      </c>
      <c r="U81" s="267">
        <v>19.41</v>
      </c>
      <c r="V81" s="105" t="s">
        <v>127</v>
      </c>
    </row>
    <row r="82" spans="1:22" s="107" customFormat="1" ht="15" x14ac:dyDescent="0.2">
      <c r="A82" s="367">
        <v>3</v>
      </c>
      <c r="B82" s="365" t="s">
        <v>76</v>
      </c>
      <c r="C82" s="217" t="s">
        <v>88</v>
      </c>
      <c r="D82" s="154" t="s">
        <v>89</v>
      </c>
      <c r="E82" s="253">
        <v>0.42</v>
      </c>
      <c r="F82" s="253" t="s">
        <v>101</v>
      </c>
      <c r="G82" s="434" t="s">
        <v>102</v>
      </c>
      <c r="H82" s="254" t="s">
        <v>93</v>
      </c>
      <c r="I82" s="255" t="s">
        <v>19</v>
      </c>
      <c r="J82" s="269">
        <v>29.55</v>
      </c>
      <c r="K82" s="269">
        <v>29.55</v>
      </c>
      <c r="L82" s="269">
        <v>29.55</v>
      </c>
      <c r="M82" s="269">
        <v>29.55</v>
      </c>
      <c r="N82" s="269">
        <v>31.4</v>
      </c>
      <c r="O82" s="269">
        <v>29.55</v>
      </c>
      <c r="P82" s="269">
        <v>29.55</v>
      </c>
      <c r="Q82" s="269">
        <v>29.55</v>
      </c>
      <c r="R82" s="269">
        <v>29.55</v>
      </c>
      <c r="S82" s="269">
        <v>29.55</v>
      </c>
      <c r="T82" s="269">
        <v>31.4</v>
      </c>
      <c r="U82" s="269">
        <v>29.55</v>
      </c>
      <c r="V82" s="256" t="s">
        <v>87</v>
      </c>
    </row>
    <row r="83" spans="1:22" s="107" customFormat="1" ht="30" x14ac:dyDescent="0.2">
      <c r="A83" s="368"/>
      <c r="B83" s="366"/>
      <c r="C83" s="217" t="s">
        <v>88</v>
      </c>
      <c r="D83" s="154" t="s">
        <v>89</v>
      </c>
      <c r="E83" s="253">
        <v>0.42</v>
      </c>
      <c r="F83" s="253" t="s">
        <v>101</v>
      </c>
      <c r="G83" s="434"/>
      <c r="H83" s="254" t="s">
        <v>93</v>
      </c>
      <c r="I83" s="257" t="s">
        <v>18</v>
      </c>
      <c r="J83" s="269">
        <v>29.55</v>
      </c>
      <c r="K83" s="269">
        <v>29.55</v>
      </c>
      <c r="L83" s="269">
        <v>29.55</v>
      </c>
      <c r="M83" s="269">
        <v>29.55</v>
      </c>
      <c r="N83" s="269">
        <v>31.4</v>
      </c>
      <c r="O83" s="269">
        <v>29.55</v>
      </c>
      <c r="P83" s="269">
        <v>29.55</v>
      </c>
      <c r="Q83" s="269">
        <v>29.55</v>
      </c>
      <c r="R83" s="269">
        <v>29.55</v>
      </c>
      <c r="S83" s="269">
        <v>29.55</v>
      </c>
      <c r="T83" s="269">
        <v>31.4</v>
      </c>
      <c r="U83" s="269">
        <v>29.55</v>
      </c>
      <c r="V83" s="256" t="s">
        <v>87</v>
      </c>
    </row>
    <row r="84" spans="1:22" s="30" customFormat="1" ht="17.25" customHeight="1" x14ac:dyDescent="0.2">
      <c r="A84" s="21">
        <v>8</v>
      </c>
      <c r="B84" s="22" t="s">
        <v>60</v>
      </c>
      <c r="C84" s="157"/>
      <c r="D84" s="148"/>
      <c r="E84" s="148"/>
      <c r="F84" s="148"/>
      <c r="G84" s="164"/>
      <c r="H84" s="148"/>
      <c r="I84" s="134"/>
      <c r="J84" s="262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75"/>
    </row>
    <row r="85" spans="1:22" ht="33" customHeight="1" x14ac:dyDescent="0.2">
      <c r="A85" s="299">
        <v>1</v>
      </c>
      <c r="B85" s="301" t="s">
        <v>181</v>
      </c>
      <c r="C85" s="361" t="s">
        <v>83</v>
      </c>
      <c r="D85" s="361" t="s">
        <v>77</v>
      </c>
      <c r="E85" s="361"/>
      <c r="F85" s="361"/>
      <c r="G85" s="348" t="s">
        <v>142</v>
      </c>
      <c r="H85" s="361">
        <v>50</v>
      </c>
      <c r="I85" s="144" t="s">
        <v>18</v>
      </c>
      <c r="J85" s="178" t="s">
        <v>180</v>
      </c>
      <c r="K85" s="178">
        <f>'[1]Costing Sept ''21'!$P$14</f>
        <v>11.065607734806632</v>
      </c>
      <c r="L85" s="178">
        <f>'[1]Costing Sept ''21'!$P$14</f>
        <v>11.065607734806632</v>
      </c>
      <c r="M85" s="178">
        <f>'[1]Costing Sept ''21'!$P$14</f>
        <v>11.065607734806632</v>
      </c>
      <c r="N85" s="178" t="s">
        <v>180</v>
      </c>
      <c r="O85" s="178" t="s">
        <v>180</v>
      </c>
      <c r="P85" s="178"/>
      <c r="Q85" s="178" t="s">
        <v>180</v>
      </c>
      <c r="R85" s="178" t="s">
        <v>180</v>
      </c>
      <c r="S85" s="178" t="s">
        <v>180</v>
      </c>
      <c r="T85" s="178" t="s">
        <v>180</v>
      </c>
      <c r="U85" s="178" t="s">
        <v>180</v>
      </c>
      <c r="V85" s="76" t="s">
        <v>85</v>
      </c>
    </row>
    <row r="86" spans="1:22" ht="56.25" customHeight="1" x14ac:dyDescent="0.2">
      <c r="A86" s="300"/>
      <c r="B86" s="302"/>
      <c r="C86" s="362"/>
      <c r="D86" s="362"/>
      <c r="E86" s="362"/>
      <c r="F86" s="362"/>
      <c r="G86" s="349"/>
      <c r="H86" s="362"/>
      <c r="I86" s="144" t="s">
        <v>19</v>
      </c>
      <c r="J86" s="178" t="s">
        <v>180</v>
      </c>
      <c r="K86" s="178" t="s">
        <v>180</v>
      </c>
      <c r="L86" s="178" t="s">
        <v>180</v>
      </c>
      <c r="M86" s="178" t="s">
        <v>180</v>
      </c>
      <c r="N86" s="178" t="s">
        <v>180</v>
      </c>
      <c r="O86" s="178" t="s">
        <v>180</v>
      </c>
      <c r="P86" s="178" t="s">
        <v>180</v>
      </c>
      <c r="Q86" s="178" t="s">
        <v>180</v>
      </c>
      <c r="R86" s="178" t="s">
        <v>180</v>
      </c>
      <c r="S86" s="178" t="s">
        <v>180</v>
      </c>
      <c r="T86" s="178" t="s">
        <v>180</v>
      </c>
      <c r="U86" s="178" t="s">
        <v>180</v>
      </c>
      <c r="V86" s="80" t="s">
        <v>86</v>
      </c>
    </row>
    <row r="87" spans="1:22" s="103" customFormat="1" ht="17.25" customHeight="1" x14ac:dyDescent="0.2">
      <c r="A87" s="313">
        <v>2</v>
      </c>
      <c r="B87" s="365" t="s">
        <v>189</v>
      </c>
      <c r="C87" s="92" t="s">
        <v>94</v>
      </c>
      <c r="D87" s="150" t="s">
        <v>95</v>
      </c>
      <c r="E87" s="150" t="s">
        <v>100</v>
      </c>
      <c r="F87" s="150" t="s">
        <v>81</v>
      </c>
      <c r="G87" s="432" t="s">
        <v>193</v>
      </c>
      <c r="H87" s="150" t="s">
        <v>126</v>
      </c>
      <c r="I87" s="139" t="s">
        <v>19</v>
      </c>
      <c r="J87" s="266">
        <f>(10.91*9/100)+10.91</f>
        <v>11.8919</v>
      </c>
      <c r="K87" s="266">
        <f t="shared" ref="K87:U87" si="24">(10.91*9/100)+10.91</f>
        <v>11.8919</v>
      </c>
      <c r="L87" s="266">
        <f t="shared" si="24"/>
        <v>11.8919</v>
      </c>
      <c r="M87" s="266">
        <f t="shared" si="24"/>
        <v>11.8919</v>
      </c>
      <c r="N87" s="266">
        <f t="shared" si="24"/>
        <v>11.8919</v>
      </c>
      <c r="O87" s="266">
        <f t="shared" si="24"/>
        <v>11.8919</v>
      </c>
      <c r="P87" s="266">
        <f t="shared" si="24"/>
        <v>11.8919</v>
      </c>
      <c r="Q87" s="266">
        <f t="shared" si="24"/>
        <v>11.8919</v>
      </c>
      <c r="R87" s="266">
        <f t="shared" si="24"/>
        <v>11.8919</v>
      </c>
      <c r="S87" s="266">
        <f t="shared" si="24"/>
        <v>11.8919</v>
      </c>
      <c r="T87" s="266">
        <f t="shared" si="24"/>
        <v>11.8919</v>
      </c>
      <c r="U87" s="266">
        <f t="shared" si="24"/>
        <v>11.8919</v>
      </c>
      <c r="V87" s="91" t="s">
        <v>87</v>
      </c>
    </row>
    <row r="88" spans="1:22" s="103" customFormat="1" ht="17.25" customHeight="1" x14ac:dyDescent="0.2">
      <c r="A88" s="314"/>
      <c r="B88" s="366"/>
      <c r="C88" s="93"/>
      <c r="D88" s="151"/>
      <c r="E88" s="151"/>
      <c r="F88" s="151"/>
      <c r="G88" s="433"/>
      <c r="H88" s="151"/>
      <c r="I88" s="54" t="s">
        <v>18</v>
      </c>
      <c r="J88" s="266">
        <f>+J87+3</f>
        <v>14.8919</v>
      </c>
      <c r="K88" s="266">
        <f t="shared" ref="K88:U88" si="25">+K87+3</f>
        <v>14.8919</v>
      </c>
      <c r="L88" s="266">
        <f t="shared" si="25"/>
        <v>14.8919</v>
      </c>
      <c r="M88" s="266">
        <f t="shared" si="25"/>
        <v>14.8919</v>
      </c>
      <c r="N88" s="266">
        <f t="shared" si="25"/>
        <v>14.8919</v>
      </c>
      <c r="O88" s="266">
        <f t="shared" si="25"/>
        <v>14.8919</v>
      </c>
      <c r="P88" s="266">
        <f t="shared" si="25"/>
        <v>14.8919</v>
      </c>
      <c r="Q88" s="266">
        <f t="shared" si="25"/>
        <v>14.8919</v>
      </c>
      <c r="R88" s="266">
        <f t="shared" si="25"/>
        <v>14.8919</v>
      </c>
      <c r="S88" s="266">
        <f t="shared" si="25"/>
        <v>14.8919</v>
      </c>
      <c r="T88" s="266">
        <f t="shared" si="25"/>
        <v>14.8919</v>
      </c>
      <c r="U88" s="266">
        <f t="shared" si="25"/>
        <v>14.8919</v>
      </c>
      <c r="V88" s="91" t="s">
        <v>127</v>
      </c>
    </row>
    <row r="89" spans="1:22" s="102" customFormat="1" ht="17.25" customHeight="1" x14ac:dyDescent="0.2">
      <c r="A89" s="285">
        <v>2</v>
      </c>
      <c r="B89" s="430" t="s">
        <v>190</v>
      </c>
      <c r="C89" s="96" t="s">
        <v>94</v>
      </c>
      <c r="D89" s="149" t="s">
        <v>95</v>
      </c>
      <c r="E89" s="149" t="s">
        <v>100</v>
      </c>
      <c r="F89" s="149" t="s">
        <v>81</v>
      </c>
      <c r="G89" s="165" t="s">
        <v>193</v>
      </c>
      <c r="H89" s="149" t="s">
        <v>126</v>
      </c>
      <c r="I89" s="136" t="s">
        <v>19</v>
      </c>
      <c r="J89" s="267">
        <v>15.22</v>
      </c>
      <c r="K89" s="267">
        <v>15.22</v>
      </c>
      <c r="L89" s="267">
        <v>15.22</v>
      </c>
      <c r="M89" s="267">
        <v>15.22</v>
      </c>
      <c r="N89" s="267">
        <v>15.22</v>
      </c>
      <c r="O89" s="267">
        <v>15.22</v>
      </c>
      <c r="P89" s="267">
        <v>15.22</v>
      </c>
      <c r="Q89" s="267">
        <v>15.22</v>
      </c>
      <c r="R89" s="267">
        <v>15.22</v>
      </c>
      <c r="S89" s="267">
        <v>15.22</v>
      </c>
      <c r="T89" s="267">
        <v>15.22</v>
      </c>
      <c r="U89" s="267">
        <v>15.22</v>
      </c>
      <c r="V89" s="100" t="s">
        <v>87</v>
      </c>
    </row>
    <row r="90" spans="1:22" s="102" customFormat="1" ht="17.25" customHeight="1" x14ac:dyDescent="0.2">
      <c r="A90" s="286"/>
      <c r="B90" s="431"/>
      <c r="C90" s="97"/>
      <c r="D90" s="152"/>
      <c r="E90" s="152"/>
      <c r="F90" s="152"/>
      <c r="G90" s="166"/>
      <c r="H90" s="152"/>
      <c r="I90" s="110" t="s">
        <v>18</v>
      </c>
      <c r="J90" s="267">
        <v>19.41</v>
      </c>
      <c r="K90" s="267">
        <v>19.41</v>
      </c>
      <c r="L90" s="267">
        <v>19.41</v>
      </c>
      <c r="M90" s="267">
        <v>19.41</v>
      </c>
      <c r="N90" s="267">
        <v>19.41</v>
      </c>
      <c r="O90" s="267">
        <v>19.41</v>
      </c>
      <c r="P90" s="267">
        <v>19.41</v>
      </c>
      <c r="Q90" s="267">
        <v>19.41</v>
      </c>
      <c r="R90" s="267">
        <v>19.41</v>
      </c>
      <c r="S90" s="267">
        <v>19.41</v>
      </c>
      <c r="T90" s="267">
        <v>19.41</v>
      </c>
      <c r="U90" s="267">
        <v>19.41</v>
      </c>
      <c r="V90" s="100" t="s">
        <v>127</v>
      </c>
    </row>
    <row r="91" spans="1:22" s="107" customFormat="1" ht="17.25" customHeight="1" x14ac:dyDescent="0.2">
      <c r="A91" s="367">
        <v>3</v>
      </c>
      <c r="B91" s="365" t="s">
        <v>76</v>
      </c>
      <c r="C91" s="217" t="s">
        <v>88</v>
      </c>
      <c r="D91" s="154" t="s">
        <v>89</v>
      </c>
      <c r="E91" s="253">
        <v>0.42</v>
      </c>
      <c r="F91" s="253" t="s">
        <v>101</v>
      </c>
      <c r="G91" s="434" t="s">
        <v>102</v>
      </c>
      <c r="H91" s="254" t="s">
        <v>93</v>
      </c>
      <c r="I91" s="255" t="s">
        <v>19</v>
      </c>
      <c r="J91" s="269">
        <v>23.55</v>
      </c>
      <c r="K91" s="269">
        <v>23.55</v>
      </c>
      <c r="L91" s="269">
        <v>23.55</v>
      </c>
      <c r="M91" s="269">
        <v>23.55</v>
      </c>
      <c r="N91" s="269">
        <v>25.05</v>
      </c>
      <c r="O91" s="269">
        <v>23.55</v>
      </c>
      <c r="P91" s="269">
        <v>23.55</v>
      </c>
      <c r="Q91" s="269">
        <v>23.55</v>
      </c>
      <c r="R91" s="269">
        <v>23.55</v>
      </c>
      <c r="S91" s="269">
        <v>23.55</v>
      </c>
      <c r="T91" s="269">
        <v>25.05</v>
      </c>
      <c r="U91" s="269">
        <v>23.55</v>
      </c>
      <c r="V91" s="256" t="s">
        <v>87</v>
      </c>
    </row>
    <row r="92" spans="1:22" s="107" customFormat="1" ht="17.25" customHeight="1" x14ac:dyDescent="0.2">
      <c r="A92" s="368"/>
      <c r="B92" s="366"/>
      <c r="C92" s="217" t="s">
        <v>88</v>
      </c>
      <c r="D92" s="154" t="s">
        <v>89</v>
      </c>
      <c r="E92" s="253">
        <v>0.42</v>
      </c>
      <c r="F92" s="253" t="s">
        <v>101</v>
      </c>
      <c r="G92" s="434"/>
      <c r="H92" s="254" t="s">
        <v>93</v>
      </c>
      <c r="I92" s="257" t="s">
        <v>18</v>
      </c>
      <c r="J92" s="269">
        <v>23.55</v>
      </c>
      <c r="K92" s="269">
        <v>23.55</v>
      </c>
      <c r="L92" s="269">
        <v>23.55</v>
      </c>
      <c r="M92" s="269">
        <v>23.55</v>
      </c>
      <c r="N92" s="269">
        <v>25.05</v>
      </c>
      <c r="O92" s="269">
        <v>23.55</v>
      </c>
      <c r="P92" s="269">
        <v>23.55</v>
      </c>
      <c r="Q92" s="269">
        <v>23.55</v>
      </c>
      <c r="R92" s="269">
        <v>23.55</v>
      </c>
      <c r="S92" s="269">
        <v>23.55</v>
      </c>
      <c r="T92" s="269">
        <v>25.05</v>
      </c>
      <c r="U92" s="269">
        <v>23.55</v>
      </c>
      <c r="V92" s="256" t="s">
        <v>87</v>
      </c>
    </row>
    <row r="93" spans="1:22" s="30" customFormat="1" ht="15.75" customHeight="1" x14ac:dyDescent="0.2">
      <c r="A93" s="21">
        <v>9</v>
      </c>
      <c r="B93" s="22" t="s">
        <v>61</v>
      </c>
      <c r="C93" s="157"/>
      <c r="D93" s="148"/>
      <c r="E93" s="148"/>
      <c r="F93" s="148"/>
      <c r="G93" s="164"/>
      <c r="H93" s="148"/>
      <c r="I93" s="134"/>
      <c r="J93" s="262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75"/>
    </row>
    <row r="94" spans="1:22" ht="33" customHeight="1" x14ac:dyDescent="0.2">
      <c r="A94" s="299">
        <v>1</v>
      </c>
      <c r="B94" s="301" t="s">
        <v>181</v>
      </c>
      <c r="C94" s="361" t="s">
        <v>83</v>
      </c>
      <c r="D94" s="361" t="s">
        <v>77</v>
      </c>
      <c r="E94" s="361"/>
      <c r="F94" s="361"/>
      <c r="G94" s="348" t="s">
        <v>143</v>
      </c>
      <c r="H94" s="361">
        <v>50</v>
      </c>
      <c r="I94" s="144" t="s">
        <v>18</v>
      </c>
      <c r="J94" s="178" t="s">
        <v>180</v>
      </c>
      <c r="K94" s="178">
        <f>'[1]Costing Sept ''21'!$P$15</f>
        <v>9.2606048387096767</v>
      </c>
      <c r="L94" s="178">
        <f>'[1]Costing Sept ''21'!$P$15</f>
        <v>9.2606048387096767</v>
      </c>
      <c r="M94" s="178">
        <f>'[1]Costing Sept ''21'!$P$15</f>
        <v>9.2606048387096767</v>
      </c>
      <c r="N94" s="178" t="s">
        <v>180</v>
      </c>
      <c r="O94" s="178" t="s">
        <v>180</v>
      </c>
      <c r="P94" s="178" t="s">
        <v>180</v>
      </c>
      <c r="Q94" s="178" t="s">
        <v>180</v>
      </c>
      <c r="R94" s="178" t="s">
        <v>180</v>
      </c>
      <c r="S94" s="178" t="s">
        <v>180</v>
      </c>
      <c r="T94" s="178" t="s">
        <v>180</v>
      </c>
      <c r="U94" s="178" t="s">
        <v>180</v>
      </c>
      <c r="V94" s="76" t="s">
        <v>85</v>
      </c>
    </row>
    <row r="95" spans="1:22" ht="81.75" customHeight="1" x14ac:dyDescent="0.2">
      <c r="A95" s="300"/>
      <c r="B95" s="302"/>
      <c r="C95" s="362"/>
      <c r="D95" s="362"/>
      <c r="E95" s="362"/>
      <c r="F95" s="362"/>
      <c r="G95" s="349"/>
      <c r="H95" s="362"/>
      <c r="I95" s="144" t="s">
        <v>19</v>
      </c>
      <c r="J95" s="178" t="s">
        <v>180</v>
      </c>
      <c r="K95" s="178" t="s">
        <v>180</v>
      </c>
      <c r="L95" s="178" t="s">
        <v>180</v>
      </c>
      <c r="M95" s="178" t="s">
        <v>180</v>
      </c>
      <c r="N95" s="178" t="s">
        <v>180</v>
      </c>
      <c r="O95" s="178" t="s">
        <v>180</v>
      </c>
      <c r="P95" s="178" t="s">
        <v>180</v>
      </c>
      <c r="Q95" s="178" t="s">
        <v>180</v>
      </c>
      <c r="R95" s="178" t="s">
        <v>180</v>
      </c>
      <c r="S95" s="178" t="s">
        <v>180</v>
      </c>
      <c r="T95" s="178" t="s">
        <v>180</v>
      </c>
      <c r="U95" s="178" t="s">
        <v>180</v>
      </c>
      <c r="V95" s="80" t="s">
        <v>86</v>
      </c>
    </row>
    <row r="96" spans="1:22" s="103" customFormat="1" ht="15.75" customHeight="1" x14ac:dyDescent="0.2">
      <c r="A96" s="313">
        <v>2</v>
      </c>
      <c r="B96" s="365" t="s">
        <v>189</v>
      </c>
      <c r="C96" s="92" t="s">
        <v>78</v>
      </c>
      <c r="D96" s="150" t="s">
        <v>79</v>
      </c>
      <c r="E96" s="150" t="s">
        <v>100</v>
      </c>
      <c r="F96" s="150" t="s">
        <v>81</v>
      </c>
      <c r="G96" s="432" t="s">
        <v>193</v>
      </c>
      <c r="H96" s="150" t="s">
        <v>126</v>
      </c>
      <c r="I96" s="139" t="s">
        <v>19</v>
      </c>
      <c r="J96" s="266">
        <f>(10.91*9/100)+10.91</f>
        <v>11.8919</v>
      </c>
      <c r="K96" s="266">
        <f t="shared" ref="K96:U96" si="26">(10.91*9/100)+10.91</f>
        <v>11.8919</v>
      </c>
      <c r="L96" s="266">
        <f t="shared" si="26"/>
        <v>11.8919</v>
      </c>
      <c r="M96" s="266">
        <f t="shared" si="26"/>
        <v>11.8919</v>
      </c>
      <c r="N96" s="266">
        <f t="shared" si="26"/>
        <v>11.8919</v>
      </c>
      <c r="O96" s="266">
        <f t="shared" si="26"/>
        <v>11.8919</v>
      </c>
      <c r="P96" s="266">
        <f t="shared" si="26"/>
        <v>11.8919</v>
      </c>
      <c r="Q96" s="266">
        <f t="shared" si="26"/>
        <v>11.8919</v>
      </c>
      <c r="R96" s="266">
        <f t="shared" si="26"/>
        <v>11.8919</v>
      </c>
      <c r="S96" s="266">
        <f t="shared" si="26"/>
        <v>11.8919</v>
      </c>
      <c r="T96" s="266">
        <f t="shared" si="26"/>
        <v>11.8919</v>
      </c>
      <c r="U96" s="266">
        <f t="shared" si="26"/>
        <v>11.8919</v>
      </c>
      <c r="V96" s="91" t="s">
        <v>87</v>
      </c>
    </row>
    <row r="97" spans="1:22" s="103" customFormat="1" ht="15.75" customHeight="1" x14ac:dyDescent="0.2">
      <c r="A97" s="314"/>
      <c r="B97" s="366"/>
      <c r="C97" s="93"/>
      <c r="D97" s="151"/>
      <c r="E97" s="151"/>
      <c r="F97" s="151"/>
      <c r="G97" s="433"/>
      <c r="H97" s="151"/>
      <c r="I97" s="54" t="s">
        <v>18</v>
      </c>
      <c r="J97" s="266">
        <f>+J96+3</f>
        <v>14.8919</v>
      </c>
      <c r="K97" s="266">
        <f t="shared" ref="K97:U97" si="27">+K96+3</f>
        <v>14.8919</v>
      </c>
      <c r="L97" s="266">
        <f t="shared" si="27"/>
        <v>14.8919</v>
      </c>
      <c r="M97" s="266">
        <f t="shared" si="27"/>
        <v>14.8919</v>
      </c>
      <c r="N97" s="266">
        <f t="shared" si="27"/>
        <v>14.8919</v>
      </c>
      <c r="O97" s="266">
        <f t="shared" si="27"/>
        <v>14.8919</v>
      </c>
      <c r="P97" s="266">
        <f t="shared" si="27"/>
        <v>14.8919</v>
      </c>
      <c r="Q97" s="266">
        <f t="shared" si="27"/>
        <v>14.8919</v>
      </c>
      <c r="R97" s="266">
        <f t="shared" si="27"/>
        <v>14.8919</v>
      </c>
      <c r="S97" s="266">
        <f t="shared" si="27"/>
        <v>14.8919</v>
      </c>
      <c r="T97" s="266">
        <f t="shared" si="27"/>
        <v>14.8919</v>
      </c>
      <c r="U97" s="266">
        <f t="shared" si="27"/>
        <v>14.8919</v>
      </c>
      <c r="V97" s="91" t="s">
        <v>127</v>
      </c>
    </row>
    <row r="98" spans="1:22" s="102" customFormat="1" ht="15.75" customHeight="1" x14ac:dyDescent="0.2">
      <c r="A98" s="285">
        <v>2</v>
      </c>
      <c r="B98" s="430" t="s">
        <v>190</v>
      </c>
      <c r="C98" s="96" t="s">
        <v>78</v>
      </c>
      <c r="D98" s="149" t="s">
        <v>79</v>
      </c>
      <c r="E98" s="149" t="s">
        <v>100</v>
      </c>
      <c r="F98" s="149" t="s">
        <v>81</v>
      </c>
      <c r="G98" s="165" t="s">
        <v>193</v>
      </c>
      <c r="H98" s="149" t="s">
        <v>126</v>
      </c>
      <c r="I98" s="136" t="s">
        <v>19</v>
      </c>
      <c r="J98" s="267">
        <v>15.22</v>
      </c>
      <c r="K98" s="267">
        <v>15.22</v>
      </c>
      <c r="L98" s="267">
        <v>15.22</v>
      </c>
      <c r="M98" s="267">
        <v>15.22</v>
      </c>
      <c r="N98" s="267">
        <v>15.22</v>
      </c>
      <c r="O98" s="267">
        <v>15.22</v>
      </c>
      <c r="P98" s="267">
        <v>15.22</v>
      </c>
      <c r="Q98" s="267">
        <v>15.22</v>
      </c>
      <c r="R98" s="267">
        <v>15.22</v>
      </c>
      <c r="S98" s="267">
        <v>15.22</v>
      </c>
      <c r="T98" s="267">
        <v>15.22</v>
      </c>
      <c r="U98" s="267">
        <v>15.22</v>
      </c>
      <c r="V98" s="100" t="s">
        <v>87</v>
      </c>
    </row>
    <row r="99" spans="1:22" s="102" customFormat="1" ht="15.75" customHeight="1" x14ac:dyDescent="0.2">
      <c r="A99" s="286"/>
      <c r="B99" s="431"/>
      <c r="C99" s="97"/>
      <c r="D99" s="152"/>
      <c r="E99" s="152"/>
      <c r="F99" s="152"/>
      <c r="G99" s="166"/>
      <c r="H99" s="152"/>
      <c r="I99" s="110" t="s">
        <v>18</v>
      </c>
      <c r="J99" s="267">
        <v>19.41</v>
      </c>
      <c r="K99" s="267">
        <v>19.41</v>
      </c>
      <c r="L99" s="267">
        <v>19.41</v>
      </c>
      <c r="M99" s="267">
        <v>19.41</v>
      </c>
      <c r="N99" s="267">
        <v>19.41</v>
      </c>
      <c r="O99" s="267">
        <v>19.41</v>
      </c>
      <c r="P99" s="267">
        <v>19.41</v>
      </c>
      <c r="Q99" s="267">
        <v>19.41</v>
      </c>
      <c r="R99" s="267">
        <v>19.41</v>
      </c>
      <c r="S99" s="267">
        <v>19.41</v>
      </c>
      <c r="T99" s="267">
        <v>19.41</v>
      </c>
      <c r="U99" s="267">
        <v>19.41</v>
      </c>
      <c r="V99" s="100" t="s">
        <v>127</v>
      </c>
    </row>
    <row r="100" spans="1:22" s="107" customFormat="1" ht="15.75" customHeight="1" x14ac:dyDescent="0.2">
      <c r="A100" s="367">
        <v>3</v>
      </c>
      <c r="B100" s="365" t="s">
        <v>76</v>
      </c>
      <c r="C100" s="217" t="s">
        <v>88</v>
      </c>
      <c r="D100" s="154" t="s">
        <v>89</v>
      </c>
      <c r="E100" s="253">
        <v>0.42</v>
      </c>
      <c r="F100" s="253" t="s">
        <v>101</v>
      </c>
      <c r="G100" s="434" t="s">
        <v>102</v>
      </c>
      <c r="H100" s="254" t="s">
        <v>93</v>
      </c>
      <c r="I100" s="255" t="s">
        <v>19</v>
      </c>
      <c r="J100" s="269">
        <v>19.899999999999999</v>
      </c>
      <c r="K100" s="269">
        <v>19.899999999999999</v>
      </c>
      <c r="L100" s="269">
        <v>19.899999999999999</v>
      </c>
      <c r="M100" s="269">
        <v>19.899999999999999</v>
      </c>
      <c r="N100" s="269">
        <v>21.1</v>
      </c>
      <c r="O100" s="269">
        <v>19.899999999999999</v>
      </c>
      <c r="P100" s="269">
        <v>19.899999999999999</v>
      </c>
      <c r="Q100" s="269">
        <v>19.899999999999999</v>
      </c>
      <c r="R100" s="269">
        <v>19.899999999999999</v>
      </c>
      <c r="S100" s="269">
        <v>19.899999999999999</v>
      </c>
      <c r="T100" s="269">
        <v>21.1</v>
      </c>
      <c r="U100" s="269">
        <v>19.899999999999999</v>
      </c>
      <c r="V100" s="256" t="s">
        <v>87</v>
      </c>
    </row>
    <row r="101" spans="1:22" s="107" customFormat="1" ht="15.75" customHeight="1" x14ac:dyDescent="0.2">
      <c r="A101" s="368"/>
      <c r="B101" s="366"/>
      <c r="C101" s="217" t="s">
        <v>88</v>
      </c>
      <c r="D101" s="154" t="s">
        <v>89</v>
      </c>
      <c r="E101" s="253">
        <v>0.42</v>
      </c>
      <c r="F101" s="253" t="s">
        <v>101</v>
      </c>
      <c r="G101" s="434"/>
      <c r="H101" s="254" t="s">
        <v>93</v>
      </c>
      <c r="I101" s="257" t="s">
        <v>18</v>
      </c>
      <c r="J101" s="269">
        <v>19.899999999999999</v>
      </c>
      <c r="K101" s="269">
        <v>19.899999999999999</v>
      </c>
      <c r="L101" s="269">
        <v>19.899999999999999</v>
      </c>
      <c r="M101" s="269">
        <v>19.899999999999999</v>
      </c>
      <c r="N101" s="269">
        <v>21.1</v>
      </c>
      <c r="O101" s="269">
        <v>19.899999999999999</v>
      </c>
      <c r="P101" s="269">
        <v>19.899999999999999</v>
      </c>
      <c r="Q101" s="269">
        <v>19.899999999999999</v>
      </c>
      <c r="R101" s="269">
        <v>19.899999999999999</v>
      </c>
      <c r="S101" s="269">
        <v>19.899999999999999</v>
      </c>
      <c r="T101" s="269">
        <v>21.1</v>
      </c>
      <c r="U101" s="269">
        <v>19.899999999999999</v>
      </c>
      <c r="V101" s="256" t="s">
        <v>87</v>
      </c>
    </row>
    <row r="102" spans="1:22" s="30" customFormat="1" ht="17.25" customHeight="1" x14ac:dyDescent="0.2">
      <c r="A102" s="21">
        <v>10</v>
      </c>
      <c r="B102" s="22" t="s">
        <v>62</v>
      </c>
      <c r="C102" s="157"/>
      <c r="D102" s="148"/>
      <c r="E102" s="148"/>
      <c r="F102" s="148"/>
      <c r="G102" s="164"/>
      <c r="H102" s="148"/>
      <c r="I102" s="134"/>
      <c r="J102" s="262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75"/>
    </row>
    <row r="103" spans="1:22" ht="33" customHeight="1" x14ac:dyDescent="0.2">
      <c r="A103" s="299">
        <v>1</v>
      </c>
      <c r="B103" s="301" t="s">
        <v>130</v>
      </c>
      <c r="C103" s="361" t="s">
        <v>83</v>
      </c>
      <c r="D103" s="361" t="s">
        <v>77</v>
      </c>
      <c r="E103" s="361"/>
      <c r="F103" s="361"/>
      <c r="G103" s="348" t="s">
        <v>144</v>
      </c>
      <c r="H103" s="361">
        <v>50</v>
      </c>
      <c r="I103" s="144" t="s">
        <v>18</v>
      </c>
      <c r="J103" s="178" t="s">
        <v>180</v>
      </c>
      <c r="K103" s="178">
        <f>'[1]Costing Sept ''21'!$P$19</f>
        <v>10.740692307692308</v>
      </c>
      <c r="L103" s="178">
        <f>'[1]Costing Sept ''21'!$P$19</f>
        <v>10.740692307692308</v>
      </c>
      <c r="M103" s="178">
        <f>'[1]Costing Sept ''21'!$P$19</f>
        <v>10.740692307692308</v>
      </c>
      <c r="N103" s="178" t="s">
        <v>180</v>
      </c>
      <c r="O103" s="178" t="s">
        <v>180</v>
      </c>
      <c r="P103" s="178" t="s">
        <v>180</v>
      </c>
      <c r="Q103" s="178" t="s">
        <v>180</v>
      </c>
      <c r="R103" s="178" t="s">
        <v>180</v>
      </c>
      <c r="S103" s="178" t="s">
        <v>180</v>
      </c>
      <c r="T103" s="178" t="s">
        <v>180</v>
      </c>
      <c r="U103" s="178" t="s">
        <v>180</v>
      </c>
      <c r="V103" s="76" t="s">
        <v>85</v>
      </c>
    </row>
    <row r="104" spans="1:22" ht="81.75" customHeight="1" x14ac:dyDescent="0.2">
      <c r="A104" s="300"/>
      <c r="B104" s="302"/>
      <c r="C104" s="362"/>
      <c r="D104" s="362"/>
      <c r="E104" s="362"/>
      <c r="F104" s="362"/>
      <c r="G104" s="349"/>
      <c r="H104" s="362"/>
      <c r="I104" s="144" t="s">
        <v>19</v>
      </c>
      <c r="J104" s="178" t="s">
        <v>180</v>
      </c>
      <c r="K104" s="178" t="s">
        <v>180</v>
      </c>
      <c r="L104" s="178" t="s">
        <v>180</v>
      </c>
      <c r="M104" s="178" t="s">
        <v>180</v>
      </c>
      <c r="N104" s="178" t="s">
        <v>180</v>
      </c>
      <c r="O104" s="178" t="s">
        <v>180</v>
      </c>
      <c r="P104" s="178" t="s">
        <v>180</v>
      </c>
      <c r="Q104" s="178" t="s">
        <v>180</v>
      </c>
      <c r="R104" s="178" t="s">
        <v>180</v>
      </c>
      <c r="S104" s="178" t="s">
        <v>180</v>
      </c>
      <c r="T104" s="178" t="s">
        <v>180</v>
      </c>
      <c r="U104" s="178" t="s">
        <v>180</v>
      </c>
      <c r="V104" s="80" t="s">
        <v>86</v>
      </c>
    </row>
    <row r="105" spans="1:22" ht="33" customHeight="1" x14ac:dyDescent="0.2">
      <c r="A105" s="299">
        <v>1</v>
      </c>
      <c r="B105" s="301" t="s">
        <v>132</v>
      </c>
      <c r="C105" s="361" t="s">
        <v>83</v>
      </c>
      <c r="D105" s="361" t="s">
        <v>77</v>
      </c>
      <c r="E105" s="361"/>
      <c r="F105" s="361"/>
      <c r="G105" s="348" t="s">
        <v>145</v>
      </c>
      <c r="H105" s="361">
        <v>50</v>
      </c>
      <c r="I105" s="144" t="s">
        <v>18</v>
      </c>
      <c r="J105" s="178" t="s">
        <v>180</v>
      </c>
      <c r="K105" s="178">
        <f>'[1]Costing Sept ''21'!$P$20</f>
        <v>16.111038461538463</v>
      </c>
      <c r="L105" s="178">
        <f>'[1]Costing Sept ''21'!$P$20</f>
        <v>16.111038461538463</v>
      </c>
      <c r="M105" s="178">
        <f>'[1]Costing Sept ''21'!$P$20</f>
        <v>16.111038461538463</v>
      </c>
      <c r="N105" s="178" t="s">
        <v>180</v>
      </c>
      <c r="O105" s="178" t="s">
        <v>180</v>
      </c>
      <c r="P105" s="178" t="s">
        <v>180</v>
      </c>
      <c r="Q105" s="178" t="s">
        <v>180</v>
      </c>
      <c r="R105" s="178" t="s">
        <v>180</v>
      </c>
      <c r="S105" s="178" t="s">
        <v>180</v>
      </c>
      <c r="T105" s="178" t="s">
        <v>180</v>
      </c>
      <c r="U105" s="178" t="s">
        <v>180</v>
      </c>
      <c r="V105" s="76" t="s">
        <v>85</v>
      </c>
    </row>
    <row r="106" spans="1:22" ht="93" customHeight="1" x14ac:dyDescent="0.2">
      <c r="A106" s="300"/>
      <c r="B106" s="302"/>
      <c r="C106" s="362"/>
      <c r="D106" s="362"/>
      <c r="E106" s="362"/>
      <c r="F106" s="362"/>
      <c r="G106" s="349"/>
      <c r="H106" s="362"/>
      <c r="I106" s="144" t="s">
        <v>19</v>
      </c>
      <c r="J106" s="178" t="s">
        <v>180</v>
      </c>
      <c r="K106" s="178" t="s">
        <v>180</v>
      </c>
      <c r="L106" s="178" t="s">
        <v>180</v>
      </c>
      <c r="M106" s="178" t="s">
        <v>180</v>
      </c>
      <c r="N106" s="178" t="s">
        <v>180</v>
      </c>
      <c r="O106" s="178" t="s">
        <v>180</v>
      </c>
      <c r="P106" s="178" t="s">
        <v>180</v>
      </c>
      <c r="Q106" s="178" t="s">
        <v>180</v>
      </c>
      <c r="R106" s="178" t="s">
        <v>180</v>
      </c>
      <c r="S106" s="178" t="s">
        <v>180</v>
      </c>
      <c r="T106" s="178" t="s">
        <v>180</v>
      </c>
      <c r="U106" s="178" t="s">
        <v>180</v>
      </c>
      <c r="V106" s="80" t="s">
        <v>86</v>
      </c>
    </row>
    <row r="107" spans="1:22" s="103" customFormat="1" ht="17.25" customHeight="1" x14ac:dyDescent="0.2">
      <c r="A107" s="313">
        <v>2</v>
      </c>
      <c r="B107" s="365" t="s">
        <v>189</v>
      </c>
      <c r="C107" s="92" t="s">
        <v>94</v>
      </c>
      <c r="D107" s="150" t="s">
        <v>95</v>
      </c>
      <c r="E107" s="150" t="s">
        <v>100</v>
      </c>
      <c r="F107" s="150" t="s">
        <v>81</v>
      </c>
      <c r="G107" s="432" t="s">
        <v>193</v>
      </c>
      <c r="H107" s="150" t="s">
        <v>126</v>
      </c>
      <c r="I107" s="139" t="s">
        <v>19</v>
      </c>
      <c r="J107" s="180">
        <f>(14.9*9/100)+14.9</f>
        <v>16.241</v>
      </c>
      <c r="K107" s="180">
        <f t="shared" ref="K107:U107" si="28">(14.9*9/100)+14.9</f>
        <v>16.241</v>
      </c>
      <c r="L107" s="180">
        <f t="shared" si="28"/>
        <v>16.241</v>
      </c>
      <c r="M107" s="180">
        <f t="shared" si="28"/>
        <v>16.241</v>
      </c>
      <c r="N107" s="180">
        <f t="shared" si="28"/>
        <v>16.241</v>
      </c>
      <c r="O107" s="180">
        <f t="shared" si="28"/>
        <v>16.241</v>
      </c>
      <c r="P107" s="180">
        <f t="shared" si="28"/>
        <v>16.241</v>
      </c>
      <c r="Q107" s="180">
        <f t="shared" si="28"/>
        <v>16.241</v>
      </c>
      <c r="R107" s="180">
        <f t="shared" si="28"/>
        <v>16.241</v>
      </c>
      <c r="S107" s="180">
        <f t="shared" si="28"/>
        <v>16.241</v>
      </c>
      <c r="T107" s="180">
        <f t="shared" si="28"/>
        <v>16.241</v>
      </c>
      <c r="U107" s="180">
        <f t="shared" si="28"/>
        <v>16.241</v>
      </c>
      <c r="V107" s="91" t="s">
        <v>87</v>
      </c>
    </row>
    <row r="108" spans="1:22" s="103" customFormat="1" ht="17.25" customHeight="1" x14ac:dyDescent="0.2">
      <c r="A108" s="314"/>
      <c r="B108" s="366"/>
      <c r="C108" s="93"/>
      <c r="D108" s="151"/>
      <c r="E108" s="151"/>
      <c r="F108" s="151"/>
      <c r="G108" s="433"/>
      <c r="H108" s="151"/>
      <c r="I108" s="54" t="s">
        <v>18</v>
      </c>
      <c r="J108" s="180">
        <f>+J107+3</f>
        <v>19.241</v>
      </c>
      <c r="K108" s="180">
        <f t="shared" ref="K108:U108" si="29">+K107+3</f>
        <v>19.241</v>
      </c>
      <c r="L108" s="180">
        <f t="shared" si="29"/>
        <v>19.241</v>
      </c>
      <c r="M108" s="180">
        <f t="shared" si="29"/>
        <v>19.241</v>
      </c>
      <c r="N108" s="180">
        <f t="shared" si="29"/>
        <v>19.241</v>
      </c>
      <c r="O108" s="180">
        <f t="shared" si="29"/>
        <v>19.241</v>
      </c>
      <c r="P108" s="180">
        <f t="shared" si="29"/>
        <v>19.241</v>
      </c>
      <c r="Q108" s="180">
        <f t="shared" si="29"/>
        <v>19.241</v>
      </c>
      <c r="R108" s="180">
        <f t="shared" si="29"/>
        <v>19.241</v>
      </c>
      <c r="S108" s="180">
        <f t="shared" si="29"/>
        <v>19.241</v>
      </c>
      <c r="T108" s="180">
        <f t="shared" si="29"/>
        <v>19.241</v>
      </c>
      <c r="U108" s="180">
        <f t="shared" si="29"/>
        <v>19.241</v>
      </c>
      <c r="V108" s="91" t="s">
        <v>127</v>
      </c>
    </row>
    <row r="109" spans="1:22" s="102" customFormat="1" ht="17.25" customHeight="1" x14ac:dyDescent="0.2">
      <c r="A109" s="285">
        <v>2</v>
      </c>
      <c r="B109" s="430" t="s">
        <v>190</v>
      </c>
      <c r="C109" s="96" t="s">
        <v>94</v>
      </c>
      <c r="D109" s="149" t="s">
        <v>95</v>
      </c>
      <c r="E109" s="149" t="s">
        <v>100</v>
      </c>
      <c r="F109" s="149" t="s">
        <v>81</v>
      </c>
      <c r="G109" s="165" t="s">
        <v>193</v>
      </c>
      <c r="H109" s="149" t="s">
        <v>126</v>
      </c>
      <c r="I109" s="136" t="s">
        <v>19</v>
      </c>
      <c r="J109" s="181">
        <v>20.79</v>
      </c>
      <c r="K109" s="181">
        <v>20.79</v>
      </c>
      <c r="L109" s="181">
        <v>20.79</v>
      </c>
      <c r="M109" s="181">
        <v>20.79</v>
      </c>
      <c r="N109" s="181">
        <v>20.79</v>
      </c>
      <c r="O109" s="181">
        <v>20.79</v>
      </c>
      <c r="P109" s="181">
        <v>20.79</v>
      </c>
      <c r="Q109" s="181">
        <v>20.79</v>
      </c>
      <c r="R109" s="181">
        <v>20.79</v>
      </c>
      <c r="S109" s="181">
        <v>20.79</v>
      </c>
      <c r="T109" s="181">
        <v>20.79</v>
      </c>
      <c r="U109" s="181">
        <v>20.79</v>
      </c>
      <c r="V109" s="100" t="s">
        <v>87</v>
      </c>
    </row>
    <row r="110" spans="1:22" s="102" customFormat="1" ht="17.25" customHeight="1" x14ac:dyDescent="0.2">
      <c r="A110" s="286"/>
      <c r="B110" s="431"/>
      <c r="C110" s="97"/>
      <c r="D110" s="152"/>
      <c r="E110" s="152"/>
      <c r="F110" s="152"/>
      <c r="G110" s="166"/>
      <c r="H110" s="152"/>
      <c r="I110" s="110" t="s">
        <v>18</v>
      </c>
      <c r="J110" s="181">
        <v>24.97</v>
      </c>
      <c r="K110" s="181">
        <v>24.97</v>
      </c>
      <c r="L110" s="181">
        <v>24.97</v>
      </c>
      <c r="M110" s="181">
        <v>24.97</v>
      </c>
      <c r="N110" s="181">
        <v>24.97</v>
      </c>
      <c r="O110" s="181">
        <v>24.97</v>
      </c>
      <c r="P110" s="181">
        <v>24.97</v>
      </c>
      <c r="Q110" s="181">
        <v>24.97</v>
      </c>
      <c r="R110" s="181">
        <v>24.97</v>
      </c>
      <c r="S110" s="181">
        <v>24.97</v>
      </c>
      <c r="T110" s="181">
        <v>24.97</v>
      </c>
      <c r="U110" s="181">
        <v>24.97</v>
      </c>
      <c r="V110" s="100" t="s">
        <v>127</v>
      </c>
    </row>
    <row r="111" spans="1:22" s="107" customFormat="1" ht="17.25" customHeight="1" x14ac:dyDescent="0.2">
      <c r="A111" s="367">
        <v>3</v>
      </c>
      <c r="B111" s="365" t="s">
        <v>76</v>
      </c>
      <c r="C111" s="217" t="s">
        <v>88</v>
      </c>
      <c r="D111" s="154" t="s">
        <v>89</v>
      </c>
      <c r="E111" s="253">
        <v>0.42</v>
      </c>
      <c r="F111" s="253" t="s">
        <v>101</v>
      </c>
      <c r="G111" s="434" t="s">
        <v>102</v>
      </c>
      <c r="H111" s="254" t="s">
        <v>93</v>
      </c>
      <c r="I111" s="255" t="s">
        <v>19</v>
      </c>
      <c r="J111" s="269">
        <v>23.3</v>
      </c>
      <c r="K111" s="269">
        <v>23.3</v>
      </c>
      <c r="L111" s="269">
        <v>23.3</v>
      </c>
      <c r="M111" s="269">
        <v>23.3</v>
      </c>
      <c r="N111" s="269">
        <v>24.5</v>
      </c>
      <c r="O111" s="269">
        <v>23.3</v>
      </c>
      <c r="P111" s="269">
        <v>23.3</v>
      </c>
      <c r="Q111" s="269">
        <v>23.3</v>
      </c>
      <c r="R111" s="269">
        <v>23.3</v>
      </c>
      <c r="S111" s="269">
        <v>23.3</v>
      </c>
      <c r="T111" s="269">
        <v>24.5</v>
      </c>
      <c r="U111" s="269">
        <v>23.3</v>
      </c>
      <c r="V111" s="256" t="s">
        <v>87</v>
      </c>
    </row>
    <row r="112" spans="1:22" s="107" customFormat="1" ht="17.25" customHeight="1" x14ac:dyDescent="0.2">
      <c r="A112" s="368"/>
      <c r="B112" s="366"/>
      <c r="C112" s="217" t="s">
        <v>88</v>
      </c>
      <c r="D112" s="154" t="s">
        <v>89</v>
      </c>
      <c r="E112" s="253">
        <v>0.42</v>
      </c>
      <c r="F112" s="253" t="s">
        <v>101</v>
      </c>
      <c r="G112" s="434"/>
      <c r="H112" s="254" t="s">
        <v>93</v>
      </c>
      <c r="I112" s="257" t="s">
        <v>18</v>
      </c>
      <c r="J112" s="269">
        <v>23.3</v>
      </c>
      <c r="K112" s="269">
        <v>23.3</v>
      </c>
      <c r="L112" s="269">
        <v>23.3</v>
      </c>
      <c r="M112" s="269">
        <v>23.3</v>
      </c>
      <c r="N112" s="269">
        <v>24.5</v>
      </c>
      <c r="O112" s="269">
        <v>23.3</v>
      </c>
      <c r="P112" s="269">
        <v>23.3</v>
      </c>
      <c r="Q112" s="269">
        <v>23.3</v>
      </c>
      <c r="R112" s="269">
        <v>23.3</v>
      </c>
      <c r="S112" s="269">
        <v>23.3</v>
      </c>
      <c r="T112" s="269">
        <v>24.5</v>
      </c>
      <c r="U112" s="269">
        <v>23.3</v>
      </c>
      <c r="V112" s="256" t="s">
        <v>87</v>
      </c>
    </row>
    <row r="113" spans="1:22" s="30" customFormat="1" ht="17.25" customHeight="1" x14ac:dyDescent="0.2">
      <c r="A113" s="21">
        <v>11</v>
      </c>
      <c r="B113" s="22" t="s">
        <v>63</v>
      </c>
      <c r="C113" s="157"/>
      <c r="D113" s="148"/>
      <c r="E113" s="148"/>
      <c r="F113" s="148"/>
      <c r="G113" s="164"/>
      <c r="H113" s="148"/>
      <c r="I113" s="134"/>
      <c r="J113" s="262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75"/>
    </row>
    <row r="114" spans="1:22" ht="33" customHeight="1" x14ac:dyDescent="0.2">
      <c r="A114" s="299">
        <v>1</v>
      </c>
      <c r="B114" s="301" t="s">
        <v>178</v>
      </c>
      <c r="C114" s="361" t="s">
        <v>83</v>
      </c>
      <c r="D114" s="361" t="s">
        <v>77</v>
      </c>
      <c r="E114" s="361"/>
      <c r="F114" s="361"/>
      <c r="G114" s="348" t="s">
        <v>146</v>
      </c>
      <c r="H114" s="361">
        <v>50</v>
      </c>
      <c r="I114" s="144" t="s">
        <v>18</v>
      </c>
      <c r="J114" s="178" t="s">
        <v>180</v>
      </c>
      <c r="K114" s="178">
        <f>'[1]Costing Sept ''21'!$P$21</f>
        <v>16.111038461538463</v>
      </c>
      <c r="L114" s="178">
        <f>'[1]Costing Sept ''21'!$P$21</f>
        <v>16.111038461538463</v>
      </c>
      <c r="M114" s="178">
        <f>'[1]Costing Sept ''21'!$P$21</f>
        <v>16.111038461538463</v>
      </c>
      <c r="N114" s="178" t="s">
        <v>180</v>
      </c>
      <c r="O114" s="178" t="s">
        <v>180</v>
      </c>
      <c r="P114" s="178" t="s">
        <v>180</v>
      </c>
      <c r="Q114" s="178" t="s">
        <v>180</v>
      </c>
      <c r="R114" s="178" t="s">
        <v>180</v>
      </c>
      <c r="S114" s="178" t="s">
        <v>180</v>
      </c>
      <c r="T114" s="178" t="s">
        <v>180</v>
      </c>
      <c r="U114" s="178" t="s">
        <v>180</v>
      </c>
      <c r="V114" s="76" t="s">
        <v>85</v>
      </c>
    </row>
    <row r="115" spans="1:22" ht="62.25" customHeight="1" x14ac:dyDescent="0.2">
      <c r="A115" s="300"/>
      <c r="B115" s="302"/>
      <c r="C115" s="362"/>
      <c r="D115" s="362"/>
      <c r="E115" s="362"/>
      <c r="F115" s="362"/>
      <c r="G115" s="349"/>
      <c r="H115" s="362"/>
      <c r="I115" s="144" t="s">
        <v>19</v>
      </c>
      <c r="J115" s="178" t="s">
        <v>180</v>
      </c>
      <c r="K115" s="178" t="s">
        <v>180</v>
      </c>
      <c r="L115" s="178" t="s">
        <v>180</v>
      </c>
      <c r="M115" s="178" t="s">
        <v>180</v>
      </c>
      <c r="N115" s="178" t="s">
        <v>180</v>
      </c>
      <c r="O115" s="178" t="s">
        <v>180</v>
      </c>
      <c r="P115" s="178" t="s">
        <v>180</v>
      </c>
      <c r="Q115" s="178" t="s">
        <v>180</v>
      </c>
      <c r="R115" s="178" t="s">
        <v>180</v>
      </c>
      <c r="S115" s="178" t="s">
        <v>180</v>
      </c>
      <c r="T115" s="178" t="s">
        <v>180</v>
      </c>
      <c r="U115" s="178" t="s">
        <v>180</v>
      </c>
      <c r="V115" s="80" t="s">
        <v>86</v>
      </c>
    </row>
    <row r="116" spans="1:22" s="103" customFormat="1" ht="17.25" customHeight="1" x14ac:dyDescent="0.2">
      <c r="A116" s="313">
        <v>2</v>
      </c>
      <c r="B116" s="365" t="s">
        <v>189</v>
      </c>
      <c r="C116" s="92" t="s">
        <v>94</v>
      </c>
      <c r="D116" s="150" t="s">
        <v>95</v>
      </c>
      <c r="E116" s="150" t="s">
        <v>100</v>
      </c>
      <c r="F116" s="150" t="s">
        <v>81</v>
      </c>
      <c r="G116" s="432" t="s">
        <v>193</v>
      </c>
      <c r="H116" s="150" t="s">
        <v>126</v>
      </c>
      <c r="I116" s="139" t="s">
        <v>19</v>
      </c>
      <c r="J116" s="180">
        <f>(14.9*9/100)+14.9</f>
        <v>16.241</v>
      </c>
      <c r="K116" s="180">
        <f t="shared" ref="K116:U116" si="30">(14.9*9/100)+14.9</f>
        <v>16.241</v>
      </c>
      <c r="L116" s="180">
        <f t="shared" si="30"/>
        <v>16.241</v>
      </c>
      <c r="M116" s="180">
        <f t="shared" si="30"/>
        <v>16.241</v>
      </c>
      <c r="N116" s="180">
        <f t="shared" si="30"/>
        <v>16.241</v>
      </c>
      <c r="O116" s="180">
        <f t="shared" si="30"/>
        <v>16.241</v>
      </c>
      <c r="P116" s="180">
        <f t="shared" si="30"/>
        <v>16.241</v>
      </c>
      <c r="Q116" s="180">
        <f t="shared" si="30"/>
        <v>16.241</v>
      </c>
      <c r="R116" s="180">
        <f t="shared" si="30"/>
        <v>16.241</v>
      </c>
      <c r="S116" s="180">
        <f t="shared" si="30"/>
        <v>16.241</v>
      </c>
      <c r="T116" s="180">
        <f t="shared" si="30"/>
        <v>16.241</v>
      </c>
      <c r="U116" s="180">
        <f t="shared" si="30"/>
        <v>16.241</v>
      </c>
      <c r="V116" s="91" t="s">
        <v>87</v>
      </c>
    </row>
    <row r="117" spans="1:22" s="103" customFormat="1" ht="17.25" customHeight="1" x14ac:dyDescent="0.2">
      <c r="A117" s="314"/>
      <c r="B117" s="366"/>
      <c r="C117" s="93"/>
      <c r="D117" s="151"/>
      <c r="E117" s="151"/>
      <c r="F117" s="151"/>
      <c r="G117" s="433"/>
      <c r="H117" s="151"/>
      <c r="I117" s="54" t="s">
        <v>18</v>
      </c>
      <c r="J117" s="180">
        <f>+J116+3</f>
        <v>19.241</v>
      </c>
      <c r="K117" s="180">
        <f t="shared" ref="K117" si="31">+K116+3</f>
        <v>19.241</v>
      </c>
      <c r="L117" s="180">
        <f t="shared" ref="L117" si="32">+L116+3</f>
        <v>19.241</v>
      </c>
      <c r="M117" s="180">
        <f t="shared" ref="M117" si="33">+M116+3</f>
        <v>19.241</v>
      </c>
      <c r="N117" s="180">
        <f t="shared" ref="N117" si="34">+N116+3</f>
        <v>19.241</v>
      </c>
      <c r="O117" s="180">
        <f t="shared" ref="O117" si="35">+O116+3</f>
        <v>19.241</v>
      </c>
      <c r="P117" s="180">
        <f t="shared" ref="P117" si="36">+P116+3</f>
        <v>19.241</v>
      </c>
      <c r="Q117" s="180">
        <f t="shared" ref="Q117" si="37">+Q116+3</f>
        <v>19.241</v>
      </c>
      <c r="R117" s="180">
        <f t="shared" ref="R117" si="38">+R116+3</f>
        <v>19.241</v>
      </c>
      <c r="S117" s="180">
        <f t="shared" ref="S117" si="39">+S116+3</f>
        <v>19.241</v>
      </c>
      <c r="T117" s="180">
        <f t="shared" ref="T117" si="40">+T116+3</f>
        <v>19.241</v>
      </c>
      <c r="U117" s="180">
        <f t="shared" ref="U117" si="41">+U116+3</f>
        <v>19.241</v>
      </c>
      <c r="V117" s="91" t="s">
        <v>127</v>
      </c>
    </row>
    <row r="118" spans="1:22" s="102" customFormat="1" ht="17.25" customHeight="1" x14ac:dyDescent="0.2">
      <c r="A118" s="285">
        <v>2</v>
      </c>
      <c r="B118" s="430" t="s">
        <v>190</v>
      </c>
      <c r="C118" s="96" t="s">
        <v>94</v>
      </c>
      <c r="D118" s="149" t="s">
        <v>95</v>
      </c>
      <c r="E118" s="149" t="s">
        <v>100</v>
      </c>
      <c r="F118" s="149" t="s">
        <v>81</v>
      </c>
      <c r="G118" s="165" t="s">
        <v>193</v>
      </c>
      <c r="H118" s="149" t="s">
        <v>126</v>
      </c>
      <c r="I118" s="136" t="s">
        <v>19</v>
      </c>
      <c r="J118" s="181">
        <v>20.79</v>
      </c>
      <c r="K118" s="181">
        <v>20.79</v>
      </c>
      <c r="L118" s="181">
        <v>20.79</v>
      </c>
      <c r="M118" s="181">
        <v>20.79</v>
      </c>
      <c r="N118" s="181">
        <v>20.79</v>
      </c>
      <c r="O118" s="181">
        <v>20.79</v>
      </c>
      <c r="P118" s="181">
        <v>20.79</v>
      </c>
      <c r="Q118" s="181">
        <v>20.79</v>
      </c>
      <c r="R118" s="181">
        <v>20.79</v>
      </c>
      <c r="S118" s="181">
        <v>20.79</v>
      </c>
      <c r="T118" s="181">
        <v>20.79</v>
      </c>
      <c r="U118" s="181">
        <v>20.79</v>
      </c>
      <c r="V118" s="100" t="s">
        <v>87</v>
      </c>
    </row>
    <row r="119" spans="1:22" s="102" customFormat="1" ht="17.25" customHeight="1" x14ac:dyDescent="0.2">
      <c r="A119" s="286"/>
      <c r="B119" s="431"/>
      <c r="C119" s="97"/>
      <c r="D119" s="152"/>
      <c r="E119" s="152"/>
      <c r="F119" s="152"/>
      <c r="G119" s="166"/>
      <c r="H119" s="152"/>
      <c r="I119" s="110" t="s">
        <v>18</v>
      </c>
      <c r="J119" s="181">
        <v>24.97</v>
      </c>
      <c r="K119" s="181">
        <v>24.97</v>
      </c>
      <c r="L119" s="181">
        <v>24.97</v>
      </c>
      <c r="M119" s="181">
        <v>24.97</v>
      </c>
      <c r="N119" s="181">
        <v>24.97</v>
      </c>
      <c r="O119" s="181">
        <v>24.97</v>
      </c>
      <c r="P119" s="181">
        <v>24.97</v>
      </c>
      <c r="Q119" s="181">
        <v>24.97</v>
      </c>
      <c r="R119" s="181">
        <v>24.97</v>
      </c>
      <c r="S119" s="181">
        <v>24.97</v>
      </c>
      <c r="T119" s="181">
        <v>24.97</v>
      </c>
      <c r="U119" s="181">
        <v>24.97</v>
      </c>
      <c r="V119" s="100" t="s">
        <v>127</v>
      </c>
    </row>
    <row r="120" spans="1:22" s="107" customFormat="1" ht="17.25" customHeight="1" x14ac:dyDescent="0.2">
      <c r="A120" s="367">
        <v>3</v>
      </c>
      <c r="B120" s="365" t="s">
        <v>76</v>
      </c>
      <c r="C120" s="217" t="s">
        <v>88</v>
      </c>
      <c r="D120" s="154" t="s">
        <v>89</v>
      </c>
      <c r="E120" s="253">
        <v>0.42</v>
      </c>
      <c r="F120" s="253" t="s">
        <v>101</v>
      </c>
      <c r="G120" s="434" t="s">
        <v>102</v>
      </c>
      <c r="H120" s="254" t="s">
        <v>93</v>
      </c>
      <c r="I120" s="255" t="s">
        <v>19</v>
      </c>
      <c r="J120" s="269">
        <v>34.950000000000003</v>
      </c>
      <c r="K120" s="269">
        <v>34.950000000000003</v>
      </c>
      <c r="L120" s="269">
        <v>34.950000000000003</v>
      </c>
      <c r="M120" s="269">
        <v>34.950000000000003</v>
      </c>
      <c r="N120" s="269">
        <v>36.799999999999997</v>
      </c>
      <c r="O120" s="269">
        <v>34.950000000000003</v>
      </c>
      <c r="P120" s="269">
        <v>34.950000000000003</v>
      </c>
      <c r="Q120" s="269">
        <v>34.950000000000003</v>
      </c>
      <c r="R120" s="269">
        <v>34.950000000000003</v>
      </c>
      <c r="S120" s="269">
        <v>34.950000000000003</v>
      </c>
      <c r="T120" s="269">
        <v>36.799999999999997</v>
      </c>
      <c r="U120" s="269">
        <v>34.950000000000003</v>
      </c>
      <c r="V120" s="256" t="s">
        <v>87</v>
      </c>
    </row>
    <row r="121" spans="1:22" s="107" customFormat="1" ht="17.25" customHeight="1" x14ac:dyDescent="0.2">
      <c r="A121" s="368"/>
      <c r="B121" s="366"/>
      <c r="C121" s="217" t="s">
        <v>88</v>
      </c>
      <c r="D121" s="154" t="s">
        <v>89</v>
      </c>
      <c r="E121" s="253">
        <v>0.42</v>
      </c>
      <c r="F121" s="253" t="s">
        <v>101</v>
      </c>
      <c r="G121" s="434"/>
      <c r="H121" s="254" t="s">
        <v>93</v>
      </c>
      <c r="I121" s="257" t="s">
        <v>18</v>
      </c>
      <c r="J121" s="269">
        <v>34.950000000000003</v>
      </c>
      <c r="K121" s="269">
        <v>34.950000000000003</v>
      </c>
      <c r="L121" s="269">
        <v>34.950000000000003</v>
      </c>
      <c r="M121" s="269">
        <v>34.950000000000003</v>
      </c>
      <c r="N121" s="269">
        <v>36.799999999999997</v>
      </c>
      <c r="O121" s="269">
        <v>34.950000000000003</v>
      </c>
      <c r="P121" s="269">
        <v>34.950000000000003</v>
      </c>
      <c r="Q121" s="269">
        <v>34.950000000000003</v>
      </c>
      <c r="R121" s="269">
        <v>34.950000000000003</v>
      </c>
      <c r="S121" s="269">
        <v>34.950000000000003</v>
      </c>
      <c r="T121" s="269">
        <v>36.799999999999997</v>
      </c>
      <c r="U121" s="269">
        <v>34.950000000000003</v>
      </c>
      <c r="V121" s="256" t="s">
        <v>87</v>
      </c>
    </row>
    <row r="122" spans="1:22" s="30" customFormat="1" ht="24" customHeight="1" x14ac:dyDescent="0.2">
      <c r="A122" s="21">
        <v>12</v>
      </c>
      <c r="B122" s="22" t="s">
        <v>64</v>
      </c>
      <c r="C122" s="157"/>
      <c r="D122" s="148"/>
      <c r="E122" s="148"/>
      <c r="F122" s="148"/>
      <c r="G122" s="164"/>
      <c r="H122" s="148"/>
      <c r="I122" s="134"/>
      <c r="J122" s="262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75"/>
    </row>
    <row r="123" spans="1:22" ht="33" customHeight="1" x14ac:dyDescent="0.2">
      <c r="A123" s="299">
        <v>1</v>
      </c>
      <c r="B123" s="301" t="s">
        <v>178</v>
      </c>
      <c r="C123" s="361" t="s">
        <v>83</v>
      </c>
      <c r="D123" s="361" t="s">
        <v>77</v>
      </c>
      <c r="E123" s="361"/>
      <c r="F123" s="361"/>
      <c r="G123" s="348" t="s">
        <v>147</v>
      </c>
      <c r="H123" s="361">
        <v>50</v>
      </c>
      <c r="I123" s="144" t="s">
        <v>18</v>
      </c>
      <c r="J123" s="178" t="s">
        <v>180</v>
      </c>
      <c r="K123" s="178">
        <f>'[1]Costing Sept ''21'!$P$22</f>
        <v>16.111038461538463</v>
      </c>
      <c r="L123" s="178">
        <f>'[1]Costing Sept ''21'!$P$22</f>
        <v>16.111038461538463</v>
      </c>
      <c r="M123" s="178">
        <f>'[1]Costing Sept ''21'!$P$22</f>
        <v>16.111038461538463</v>
      </c>
      <c r="N123" s="178" t="s">
        <v>180</v>
      </c>
      <c r="O123" s="178" t="s">
        <v>180</v>
      </c>
      <c r="P123" s="178" t="s">
        <v>180</v>
      </c>
      <c r="Q123" s="178" t="s">
        <v>180</v>
      </c>
      <c r="R123" s="178" t="s">
        <v>180</v>
      </c>
      <c r="S123" s="178" t="s">
        <v>180</v>
      </c>
      <c r="T123" s="178" t="s">
        <v>180</v>
      </c>
      <c r="U123" s="178" t="s">
        <v>180</v>
      </c>
      <c r="V123" s="76" t="s">
        <v>85</v>
      </c>
    </row>
    <row r="124" spans="1:22" ht="57" customHeight="1" x14ac:dyDescent="0.2">
      <c r="A124" s="300"/>
      <c r="B124" s="302"/>
      <c r="C124" s="362"/>
      <c r="D124" s="362"/>
      <c r="E124" s="362"/>
      <c r="F124" s="362"/>
      <c r="G124" s="349"/>
      <c r="H124" s="362"/>
      <c r="I124" s="144" t="s">
        <v>19</v>
      </c>
      <c r="J124" s="178" t="s">
        <v>180</v>
      </c>
      <c r="K124" s="178" t="s">
        <v>180</v>
      </c>
      <c r="L124" s="178" t="s">
        <v>180</v>
      </c>
      <c r="M124" s="178" t="s">
        <v>180</v>
      </c>
      <c r="N124" s="178" t="s">
        <v>180</v>
      </c>
      <c r="O124" s="178" t="s">
        <v>180</v>
      </c>
      <c r="P124" s="178" t="s">
        <v>180</v>
      </c>
      <c r="Q124" s="178" t="s">
        <v>180</v>
      </c>
      <c r="R124" s="178" t="s">
        <v>180</v>
      </c>
      <c r="S124" s="178" t="s">
        <v>180</v>
      </c>
      <c r="T124" s="178" t="s">
        <v>180</v>
      </c>
      <c r="U124" s="178" t="s">
        <v>180</v>
      </c>
      <c r="V124" s="80" t="s">
        <v>86</v>
      </c>
    </row>
    <row r="125" spans="1:22" s="103" customFormat="1" ht="16.5" customHeight="1" x14ac:dyDescent="0.2">
      <c r="A125" s="313">
        <v>2</v>
      </c>
      <c r="B125" s="365" t="s">
        <v>189</v>
      </c>
      <c r="C125" s="92" t="s">
        <v>94</v>
      </c>
      <c r="D125" s="150" t="s">
        <v>95</v>
      </c>
      <c r="E125" s="150" t="s">
        <v>100</v>
      </c>
      <c r="F125" s="150" t="s">
        <v>81</v>
      </c>
      <c r="G125" s="432" t="s">
        <v>193</v>
      </c>
      <c r="H125" s="150" t="s">
        <v>126</v>
      </c>
      <c r="I125" s="139" t="s">
        <v>19</v>
      </c>
      <c r="J125" s="180">
        <f>(14.9*9/100)+14.9</f>
        <v>16.241</v>
      </c>
      <c r="K125" s="180">
        <f t="shared" ref="K125:U125" si="42">(14.9*9/100)+14.9</f>
        <v>16.241</v>
      </c>
      <c r="L125" s="180">
        <f t="shared" si="42"/>
        <v>16.241</v>
      </c>
      <c r="M125" s="180">
        <f t="shared" si="42"/>
        <v>16.241</v>
      </c>
      <c r="N125" s="180">
        <f t="shared" si="42"/>
        <v>16.241</v>
      </c>
      <c r="O125" s="180">
        <f t="shared" si="42"/>
        <v>16.241</v>
      </c>
      <c r="P125" s="180">
        <f t="shared" si="42"/>
        <v>16.241</v>
      </c>
      <c r="Q125" s="180">
        <f t="shared" si="42"/>
        <v>16.241</v>
      </c>
      <c r="R125" s="180">
        <f t="shared" si="42"/>
        <v>16.241</v>
      </c>
      <c r="S125" s="180">
        <f t="shared" si="42"/>
        <v>16.241</v>
      </c>
      <c r="T125" s="180">
        <f t="shared" si="42"/>
        <v>16.241</v>
      </c>
      <c r="U125" s="180">
        <f t="shared" si="42"/>
        <v>16.241</v>
      </c>
      <c r="V125" s="91" t="s">
        <v>87</v>
      </c>
    </row>
    <row r="126" spans="1:22" s="103" customFormat="1" ht="16.5" customHeight="1" x14ac:dyDescent="0.2">
      <c r="A126" s="314"/>
      <c r="B126" s="366"/>
      <c r="C126" s="93"/>
      <c r="D126" s="151"/>
      <c r="E126" s="151"/>
      <c r="F126" s="151"/>
      <c r="G126" s="433"/>
      <c r="H126" s="151"/>
      <c r="I126" s="54" t="s">
        <v>18</v>
      </c>
      <c r="J126" s="180">
        <f>+J125+3</f>
        <v>19.241</v>
      </c>
      <c r="K126" s="180">
        <f t="shared" ref="K126" si="43">+K125+3</f>
        <v>19.241</v>
      </c>
      <c r="L126" s="180">
        <f t="shared" ref="L126" si="44">+L125+3</f>
        <v>19.241</v>
      </c>
      <c r="M126" s="180">
        <f t="shared" ref="M126" si="45">+M125+3</f>
        <v>19.241</v>
      </c>
      <c r="N126" s="180">
        <f t="shared" ref="N126" si="46">+N125+3</f>
        <v>19.241</v>
      </c>
      <c r="O126" s="180">
        <f t="shared" ref="O126" si="47">+O125+3</f>
        <v>19.241</v>
      </c>
      <c r="P126" s="180">
        <f t="shared" ref="P126" si="48">+P125+3</f>
        <v>19.241</v>
      </c>
      <c r="Q126" s="180">
        <f t="shared" ref="Q126" si="49">+Q125+3</f>
        <v>19.241</v>
      </c>
      <c r="R126" s="180">
        <f t="shared" ref="R126" si="50">+R125+3</f>
        <v>19.241</v>
      </c>
      <c r="S126" s="180">
        <f t="shared" ref="S126" si="51">+S125+3</f>
        <v>19.241</v>
      </c>
      <c r="T126" s="180">
        <f t="shared" ref="T126" si="52">+T125+3</f>
        <v>19.241</v>
      </c>
      <c r="U126" s="180">
        <f t="shared" ref="U126" si="53">+U125+3</f>
        <v>19.241</v>
      </c>
      <c r="V126" s="91" t="s">
        <v>127</v>
      </c>
    </row>
    <row r="127" spans="1:22" s="102" customFormat="1" ht="16.5" customHeight="1" x14ac:dyDescent="0.2">
      <c r="A127" s="285">
        <v>2</v>
      </c>
      <c r="B127" s="430" t="s">
        <v>190</v>
      </c>
      <c r="C127" s="96" t="s">
        <v>94</v>
      </c>
      <c r="D127" s="149" t="s">
        <v>95</v>
      </c>
      <c r="E127" s="149" t="s">
        <v>100</v>
      </c>
      <c r="F127" s="149" t="s">
        <v>81</v>
      </c>
      <c r="G127" s="165" t="s">
        <v>193</v>
      </c>
      <c r="H127" s="149" t="s">
        <v>126</v>
      </c>
      <c r="I127" s="136" t="s">
        <v>19</v>
      </c>
      <c r="J127" s="181">
        <v>20.79</v>
      </c>
      <c r="K127" s="181">
        <v>20.79</v>
      </c>
      <c r="L127" s="181">
        <v>20.79</v>
      </c>
      <c r="M127" s="181">
        <v>20.79</v>
      </c>
      <c r="N127" s="181">
        <v>20.79</v>
      </c>
      <c r="O127" s="181">
        <v>20.79</v>
      </c>
      <c r="P127" s="181">
        <v>20.79</v>
      </c>
      <c r="Q127" s="181">
        <v>20.79</v>
      </c>
      <c r="R127" s="181">
        <v>20.79</v>
      </c>
      <c r="S127" s="181">
        <v>20.79</v>
      </c>
      <c r="T127" s="181">
        <v>20.79</v>
      </c>
      <c r="U127" s="181">
        <v>20.79</v>
      </c>
      <c r="V127" s="100" t="s">
        <v>87</v>
      </c>
    </row>
    <row r="128" spans="1:22" s="102" customFormat="1" ht="16.5" customHeight="1" x14ac:dyDescent="0.2">
      <c r="A128" s="286"/>
      <c r="B128" s="431"/>
      <c r="C128" s="97"/>
      <c r="D128" s="152"/>
      <c r="E128" s="152"/>
      <c r="F128" s="152"/>
      <c r="G128" s="166"/>
      <c r="H128" s="152"/>
      <c r="I128" s="110" t="s">
        <v>18</v>
      </c>
      <c r="J128" s="181">
        <v>24.97</v>
      </c>
      <c r="K128" s="181">
        <v>24.97</v>
      </c>
      <c r="L128" s="181">
        <v>24.97</v>
      </c>
      <c r="M128" s="181">
        <v>24.97</v>
      </c>
      <c r="N128" s="181">
        <v>24.97</v>
      </c>
      <c r="O128" s="181">
        <v>24.97</v>
      </c>
      <c r="P128" s="181">
        <v>24.97</v>
      </c>
      <c r="Q128" s="181">
        <v>24.97</v>
      </c>
      <c r="R128" s="181">
        <v>24.97</v>
      </c>
      <c r="S128" s="181">
        <v>24.97</v>
      </c>
      <c r="T128" s="181">
        <v>24.97</v>
      </c>
      <c r="U128" s="181">
        <v>24.97</v>
      </c>
      <c r="V128" s="100" t="s">
        <v>127</v>
      </c>
    </row>
    <row r="129" spans="1:22" s="107" customFormat="1" ht="16.5" customHeight="1" x14ac:dyDescent="0.2">
      <c r="A129" s="367">
        <v>3</v>
      </c>
      <c r="B129" s="365" t="s">
        <v>76</v>
      </c>
      <c r="C129" s="217" t="s">
        <v>88</v>
      </c>
      <c r="D129" s="154" t="s">
        <v>89</v>
      </c>
      <c r="E129" s="253">
        <v>0.42</v>
      </c>
      <c r="F129" s="253" t="s">
        <v>101</v>
      </c>
      <c r="G129" s="434" t="s">
        <v>102</v>
      </c>
      <c r="H129" s="254" t="s">
        <v>93</v>
      </c>
      <c r="I129" s="255" t="s">
        <v>19</v>
      </c>
      <c r="J129" s="269">
        <v>34.950000000000003</v>
      </c>
      <c r="K129" s="269">
        <v>34.950000000000003</v>
      </c>
      <c r="L129" s="269">
        <v>34.950000000000003</v>
      </c>
      <c r="M129" s="269">
        <v>34.950000000000003</v>
      </c>
      <c r="N129" s="269">
        <v>36.799999999999997</v>
      </c>
      <c r="O129" s="269">
        <v>34.950000000000003</v>
      </c>
      <c r="P129" s="269">
        <v>34.950000000000003</v>
      </c>
      <c r="Q129" s="269">
        <v>34.950000000000003</v>
      </c>
      <c r="R129" s="269">
        <v>34.950000000000003</v>
      </c>
      <c r="S129" s="269">
        <v>34.950000000000003</v>
      </c>
      <c r="T129" s="269">
        <v>36.799999999999997</v>
      </c>
      <c r="U129" s="269">
        <v>34.950000000000003</v>
      </c>
      <c r="V129" s="256" t="s">
        <v>87</v>
      </c>
    </row>
    <row r="130" spans="1:22" s="107" customFormat="1" ht="16.5" customHeight="1" x14ac:dyDescent="0.2">
      <c r="A130" s="368"/>
      <c r="B130" s="366"/>
      <c r="C130" s="217" t="s">
        <v>88</v>
      </c>
      <c r="D130" s="154" t="s">
        <v>89</v>
      </c>
      <c r="E130" s="253">
        <v>0.42</v>
      </c>
      <c r="F130" s="253" t="s">
        <v>101</v>
      </c>
      <c r="G130" s="434"/>
      <c r="H130" s="254" t="s">
        <v>93</v>
      </c>
      <c r="I130" s="257" t="s">
        <v>18</v>
      </c>
      <c r="J130" s="269">
        <v>34.950000000000003</v>
      </c>
      <c r="K130" s="269">
        <v>34.950000000000003</v>
      </c>
      <c r="L130" s="269">
        <v>34.950000000000003</v>
      </c>
      <c r="M130" s="269">
        <v>34.950000000000003</v>
      </c>
      <c r="N130" s="269">
        <v>36.799999999999997</v>
      </c>
      <c r="O130" s="269">
        <v>34.950000000000003</v>
      </c>
      <c r="P130" s="269">
        <v>34.950000000000003</v>
      </c>
      <c r="Q130" s="269">
        <v>34.950000000000003</v>
      </c>
      <c r="R130" s="269">
        <v>34.950000000000003</v>
      </c>
      <c r="S130" s="269">
        <v>34.950000000000003</v>
      </c>
      <c r="T130" s="269">
        <v>36.799999999999997</v>
      </c>
      <c r="U130" s="269">
        <v>34.950000000000003</v>
      </c>
      <c r="V130" s="256" t="s">
        <v>87</v>
      </c>
    </row>
    <row r="131" spans="1:22" s="30" customFormat="1" ht="27.75" customHeight="1" x14ac:dyDescent="0.2">
      <c r="A131" s="21">
        <v>13</v>
      </c>
      <c r="B131" s="22" t="s">
        <v>65</v>
      </c>
      <c r="C131" s="157"/>
      <c r="D131" s="148"/>
      <c r="E131" s="148"/>
      <c r="F131" s="148"/>
      <c r="G131" s="164"/>
      <c r="H131" s="148"/>
      <c r="I131" s="134"/>
      <c r="J131" s="262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75"/>
    </row>
    <row r="132" spans="1:22" ht="33" customHeight="1" x14ac:dyDescent="0.2">
      <c r="A132" s="299">
        <v>1</v>
      </c>
      <c r="B132" s="301" t="s">
        <v>178</v>
      </c>
      <c r="C132" s="361" t="s">
        <v>83</v>
      </c>
      <c r="D132" s="361" t="s">
        <v>77</v>
      </c>
      <c r="E132" s="361"/>
      <c r="F132" s="361"/>
      <c r="G132" s="348" t="s">
        <v>148</v>
      </c>
      <c r="H132" s="361">
        <v>50</v>
      </c>
      <c r="I132" s="144" t="s">
        <v>18</v>
      </c>
      <c r="K132" s="178">
        <f>'[1]Costing Sept ''21'!$P$22</f>
        <v>16.111038461538463</v>
      </c>
      <c r="L132" s="178">
        <f>'[1]Costing Sept ''21'!$P$22</f>
        <v>16.111038461538463</v>
      </c>
      <c r="M132" s="178">
        <f>'[1]Costing Sept ''21'!$P$22</f>
        <v>16.111038461538463</v>
      </c>
      <c r="N132" s="178" t="s">
        <v>180</v>
      </c>
      <c r="O132" s="178" t="s">
        <v>180</v>
      </c>
      <c r="P132" s="178" t="s">
        <v>180</v>
      </c>
      <c r="Q132" s="178" t="s">
        <v>180</v>
      </c>
      <c r="R132" s="178" t="s">
        <v>180</v>
      </c>
      <c r="S132" s="178" t="s">
        <v>180</v>
      </c>
      <c r="T132" s="178" t="s">
        <v>180</v>
      </c>
      <c r="U132" s="178" t="s">
        <v>180</v>
      </c>
      <c r="V132" s="76" t="s">
        <v>85</v>
      </c>
    </row>
    <row r="133" spans="1:22" ht="51" customHeight="1" x14ac:dyDescent="0.2">
      <c r="A133" s="300"/>
      <c r="B133" s="302"/>
      <c r="C133" s="362"/>
      <c r="D133" s="362"/>
      <c r="E133" s="362"/>
      <c r="F133" s="362"/>
      <c r="G133" s="349"/>
      <c r="H133" s="362"/>
      <c r="I133" s="144" t="s">
        <v>19</v>
      </c>
      <c r="J133" s="178" t="s">
        <v>180</v>
      </c>
      <c r="K133" s="178" t="s">
        <v>180</v>
      </c>
      <c r="L133" s="178" t="s">
        <v>180</v>
      </c>
      <c r="M133" s="178" t="s">
        <v>180</v>
      </c>
      <c r="N133" s="178" t="s">
        <v>180</v>
      </c>
      <c r="O133" s="178" t="s">
        <v>180</v>
      </c>
      <c r="P133" s="178" t="s">
        <v>180</v>
      </c>
      <c r="Q133" s="178" t="s">
        <v>180</v>
      </c>
      <c r="R133" s="178" t="s">
        <v>180</v>
      </c>
      <c r="S133" s="178" t="s">
        <v>180</v>
      </c>
      <c r="T133" s="178" t="s">
        <v>180</v>
      </c>
      <c r="U133" s="178" t="s">
        <v>180</v>
      </c>
      <c r="V133" s="80" t="s">
        <v>86</v>
      </c>
    </row>
    <row r="134" spans="1:22" s="103" customFormat="1" ht="17.25" customHeight="1" x14ac:dyDescent="0.2">
      <c r="A134" s="313">
        <v>2</v>
      </c>
      <c r="B134" s="365" t="s">
        <v>189</v>
      </c>
      <c r="C134" s="92" t="s">
        <v>94</v>
      </c>
      <c r="D134" s="150" t="s">
        <v>95</v>
      </c>
      <c r="E134" s="150" t="s">
        <v>100</v>
      </c>
      <c r="F134" s="150" t="s">
        <v>81</v>
      </c>
      <c r="G134" s="432" t="s">
        <v>193</v>
      </c>
      <c r="H134" s="150" t="s">
        <v>126</v>
      </c>
      <c r="I134" s="139" t="s">
        <v>19</v>
      </c>
      <c r="J134" s="180">
        <f>(14.9*9/100)+14.9</f>
        <v>16.241</v>
      </c>
      <c r="K134" s="180">
        <f t="shared" ref="K134:U134" si="54">(14.9*9/100)+14.9</f>
        <v>16.241</v>
      </c>
      <c r="L134" s="180">
        <f t="shared" si="54"/>
        <v>16.241</v>
      </c>
      <c r="M134" s="180">
        <f t="shared" si="54"/>
        <v>16.241</v>
      </c>
      <c r="N134" s="180">
        <f t="shared" si="54"/>
        <v>16.241</v>
      </c>
      <c r="O134" s="180">
        <f t="shared" si="54"/>
        <v>16.241</v>
      </c>
      <c r="P134" s="180">
        <f t="shared" si="54"/>
        <v>16.241</v>
      </c>
      <c r="Q134" s="180">
        <f t="shared" si="54"/>
        <v>16.241</v>
      </c>
      <c r="R134" s="180">
        <f t="shared" si="54"/>
        <v>16.241</v>
      </c>
      <c r="S134" s="180">
        <f t="shared" si="54"/>
        <v>16.241</v>
      </c>
      <c r="T134" s="180">
        <f t="shared" si="54"/>
        <v>16.241</v>
      </c>
      <c r="U134" s="180">
        <f t="shared" si="54"/>
        <v>16.241</v>
      </c>
      <c r="V134" s="91" t="s">
        <v>87</v>
      </c>
    </row>
    <row r="135" spans="1:22" s="103" customFormat="1" ht="17.25" customHeight="1" x14ac:dyDescent="0.2">
      <c r="A135" s="314"/>
      <c r="B135" s="366"/>
      <c r="C135" s="93"/>
      <c r="D135" s="151"/>
      <c r="E135" s="151"/>
      <c r="F135" s="151"/>
      <c r="G135" s="433"/>
      <c r="H135" s="151"/>
      <c r="I135" s="54" t="s">
        <v>18</v>
      </c>
      <c r="J135" s="180">
        <f>+J134+3</f>
        <v>19.241</v>
      </c>
      <c r="K135" s="180">
        <f t="shared" ref="K135" si="55">+K134+3</f>
        <v>19.241</v>
      </c>
      <c r="L135" s="180">
        <f t="shared" ref="L135" si="56">+L134+3</f>
        <v>19.241</v>
      </c>
      <c r="M135" s="180">
        <f t="shared" ref="M135" si="57">+M134+3</f>
        <v>19.241</v>
      </c>
      <c r="N135" s="180">
        <f t="shared" ref="N135" si="58">+N134+3</f>
        <v>19.241</v>
      </c>
      <c r="O135" s="180">
        <f t="shared" ref="O135" si="59">+O134+3</f>
        <v>19.241</v>
      </c>
      <c r="P135" s="180">
        <f t="shared" ref="P135" si="60">+P134+3</f>
        <v>19.241</v>
      </c>
      <c r="Q135" s="180">
        <f t="shared" ref="Q135" si="61">+Q134+3</f>
        <v>19.241</v>
      </c>
      <c r="R135" s="180">
        <f t="shared" ref="R135" si="62">+R134+3</f>
        <v>19.241</v>
      </c>
      <c r="S135" s="180">
        <f t="shared" ref="S135" si="63">+S134+3</f>
        <v>19.241</v>
      </c>
      <c r="T135" s="180">
        <f t="shared" ref="T135" si="64">+T134+3</f>
        <v>19.241</v>
      </c>
      <c r="U135" s="180">
        <f t="shared" ref="U135" si="65">+U134+3</f>
        <v>19.241</v>
      </c>
      <c r="V135" s="91" t="s">
        <v>127</v>
      </c>
    </row>
    <row r="136" spans="1:22" s="102" customFormat="1" ht="17.25" customHeight="1" x14ac:dyDescent="0.2">
      <c r="A136" s="285">
        <v>2</v>
      </c>
      <c r="B136" s="430" t="s">
        <v>190</v>
      </c>
      <c r="C136" s="96" t="s">
        <v>94</v>
      </c>
      <c r="D136" s="149" t="s">
        <v>95</v>
      </c>
      <c r="E136" s="149" t="s">
        <v>100</v>
      </c>
      <c r="F136" s="149" t="s">
        <v>81</v>
      </c>
      <c r="G136" s="165" t="s">
        <v>193</v>
      </c>
      <c r="H136" s="149" t="s">
        <v>126</v>
      </c>
      <c r="I136" s="136" t="s">
        <v>19</v>
      </c>
      <c r="J136" s="181">
        <v>20.79</v>
      </c>
      <c r="K136" s="181">
        <v>20.79</v>
      </c>
      <c r="L136" s="181">
        <v>20.79</v>
      </c>
      <c r="M136" s="181">
        <v>20.79</v>
      </c>
      <c r="N136" s="181">
        <v>20.79</v>
      </c>
      <c r="O136" s="181">
        <v>20.79</v>
      </c>
      <c r="P136" s="181">
        <v>20.79</v>
      </c>
      <c r="Q136" s="181">
        <v>20.79</v>
      </c>
      <c r="R136" s="181">
        <v>20.79</v>
      </c>
      <c r="S136" s="181">
        <v>20.79</v>
      </c>
      <c r="T136" s="181">
        <v>20.79</v>
      </c>
      <c r="U136" s="181">
        <v>20.79</v>
      </c>
      <c r="V136" s="100" t="s">
        <v>87</v>
      </c>
    </row>
    <row r="137" spans="1:22" s="102" customFormat="1" ht="17.25" customHeight="1" x14ac:dyDescent="0.2">
      <c r="A137" s="286"/>
      <c r="B137" s="431"/>
      <c r="C137" s="97"/>
      <c r="D137" s="152"/>
      <c r="E137" s="152"/>
      <c r="F137" s="152"/>
      <c r="G137" s="166"/>
      <c r="H137" s="152"/>
      <c r="I137" s="110" t="s">
        <v>18</v>
      </c>
      <c r="J137" s="181">
        <v>24.97</v>
      </c>
      <c r="K137" s="181">
        <v>24.97</v>
      </c>
      <c r="L137" s="181">
        <v>24.97</v>
      </c>
      <c r="M137" s="181">
        <v>24.97</v>
      </c>
      <c r="N137" s="181">
        <v>24.97</v>
      </c>
      <c r="O137" s="181">
        <v>24.97</v>
      </c>
      <c r="P137" s="181">
        <v>24.97</v>
      </c>
      <c r="Q137" s="181">
        <v>24.97</v>
      </c>
      <c r="R137" s="181">
        <v>24.97</v>
      </c>
      <c r="S137" s="181">
        <v>24.97</v>
      </c>
      <c r="T137" s="181">
        <v>24.97</v>
      </c>
      <c r="U137" s="181">
        <v>24.97</v>
      </c>
      <c r="V137" s="100" t="s">
        <v>127</v>
      </c>
    </row>
    <row r="138" spans="1:22" s="107" customFormat="1" ht="17.25" customHeight="1" x14ac:dyDescent="0.2">
      <c r="A138" s="367">
        <v>3</v>
      </c>
      <c r="B138" s="365" t="s">
        <v>76</v>
      </c>
      <c r="C138" s="217" t="s">
        <v>88</v>
      </c>
      <c r="D138" s="154" t="s">
        <v>89</v>
      </c>
      <c r="E138" s="253">
        <v>0.42</v>
      </c>
      <c r="F138" s="253" t="s">
        <v>101</v>
      </c>
      <c r="G138" s="434" t="s">
        <v>102</v>
      </c>
      <c r="H138" s="254" t="s">
        <v>93</v>
      </c>
      <c r="I138" s="255" t="s">
        <v>19</v>
      </c>
      <c r="J138" s="269">
        <v>34.950000000000003</v>
      </c>
      <c r="K138" s="269">
        <v>34.950000000000003</v>
      </c>
      <c r="L138" s="269">
        <v>34.950000000000003</v>
      </c>
      <c r="M138" s="269">
        <v>34.950000000000003</v>
      </c>
      <c r="N138" s="269">
        <v>36.799999999999997</v>
      </c>
      <c r="O138" s="269">
        <v>34.950000000000003</v>
      </c>
      <c r="P138" s="269">
        <v>34.950000000000003</v>
      </c>
      <c r="Q138" s="269">
        <v>34.950000000000003</v>
      </c>
      <c r="R138" s="269">
        <v>34.950000000000003</v>
      </c>
      <c r="S138" s="269">
        <v>34.950000000000003</v>
      </c>
      <c r="T138" s="269">
        <v>36.799999999999997</v>
      </c>
      <c r="U138" s="269">
        <v>34.950000000000003</v>
      </c>
      <c r="V138" s="256" t="s">
        <v>87</v>
      </c>
    </row>
    <row r="139" spans="1:22" s="107" customFormat="1" ht="17.25" customHeight="1" x14ac:dyDescent="0.2">
      <c r="A139" s="368"/>
      <c r="B139" s="366"/>
      <c r="C139" s="217" t="s">
        <v>88</v>
      </c>
      <c r="D139" s="154" t="s">
        <v>89</v>
      </c>
      <c r="E139" s="253">
        <v>0.42</v>
      </c>
      <c r="F139" s="253" t="s">
        <v>101</v>
      </c>
      <c r="G139" s="434"/>
      <c r="H139" s="254" t="s">
        <v>93</v>
      </c>
      <c r="I139" s="257" t="s">
        <v>18</v>
      </c>
      <c r="J139" s="269">
        <v>34.950000000000003</v>
      </c>
      <c r="K139" s="269">
        <v>34.950000000000003</v>
      </c>
      <c r="L139" s="269">
        <v>34.950000000000003</v>
      </c>
      <c r="M139" s="269">
        <v>34.950000000000003</v>
      </c>
      <c r="N139" s="269">
        <v>36.799999999999997</v>
      </c>
      <c r="O139" s="269">
        <v>34.950000000000003</v>
      </c>
      <c r="P139" s="269">
        <v>34.950000000000003</v>
      </c>
      <c r="Q139" s="269">
        <v>34.950000000000003</v>
      </c>
      <c r="R139" s="269">
        <v>34.950000000000003</v>
      </c>
      <c r="S139" s="269">
        <v>34.950000000000003</v>
      </c>
      <c r="T139" s="269">
        <v>36.799999999999997</v>
      </c>
      <c r="U139" s="269">
        <v>34.950000000000003</v>
      </c>
      <c r="V139" s="256" t="s">
        <v>87</v>
      </c>
    </row>
    <row r="140" spans="1:22" s="30" customFormat="1" ht="25.5" customHeight="1" x14ac:dyDescent="0.2">
      <c r="A140" s="21">
        <v>14</v>
      </c>
      <c r="B140" s="22" t="s">
        <v>66</v>
      </c>
      <c r="C140" s="157"/>
      <c r="D140" s="148"/>
      <c r="E140" s="148"/>
      <c r="F140" s="148"/>
      <c r="G140" s="164"/>
      <c r="H140" s="148"/>
      <c r="I140" s="134"/>
      <c r="J140" s="262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75"/>
    </row>
    <row r="141" spans="1:22" ht="33" customHeight="1" x14ac:dyDescent="0.2">
      <c r="A141" s="299">
        <v>1</v>
      </c>
      <c r="B141" s="301" t="s">
        <v>178</v>
      </c>
      <c r="C141" s="361" t="s">
        <v>83</v>
      </c>
      <c r="D141" s="361" t="s">
        <v>77</v>
      </c>
      <c r="E141" s="361"/>
      <c r="F141" s="361"/>
      <c r="G141" s="348" t="s">
        <v>149</v>
      </c>
      <c r="H141" s="361">
        <v>50</v>
      </c>
      <c r="I141" s="144" t="s">
        <v>18</v>
      </c>
      <c r="J141" s="178" t="s">
        <v>180</v>
      </c>
      <c r="K141" s="178">
        <f>'[1]Costing Sept ''21'!$P$24</f>
        <v>16.994717419354842</v>
      </c>
      <c r="L141" s="178">
        <f>'[1]Costing Sept ''21'!$P$24</f>
        <v>16.994717419354842</v>
      </c>
      <c r="M141" s="178">
        <f>'[1]Costing Sept ''21'!$P$24</f>
        <v>16.994717419354842</v>
      </c>
      <c r="N141" s="178" t="s">
        <v>180</v>
      </c>
      <c r="O141" s="178" t="s">
        <v>180</v>
      </c>
      <c r="P141" s="178" t="s">
        <v>180</v>
      </c>
      <c r="Q141" s="178" t="s">
        <v>180</v>
      </c>
      <c r="R141" s="178" t="s">
        <v>180</v>
      </c>
      <c r="S141" s="178" t="s">
        <v>180</v>
      </c>
      <c r="T141" s="178" t="s">
        <v>180</v>
      </c>
      <c r="U141" s="178" t="s">
        <v>180</v>
      </c>
      <c r="V141" s="76" t="s">
        <v>85</v>
      </c>
    </row>
    <row r="142" spans="1:22" ht="40.5" customHeight="1" x14ac:dyDescent="0.2">
      <c r="A142" s="300"/>
      <c r="B142" s="302"/>
      <c r="C142" s="362"/>
      <c r="D142" s="362"/>
      <c r="E142" s="362"/>
      <c r="F142" s="362"/>
      <c r="G142" s="349"/>
      <c r="H142" s="362"/>
      <c r="I142" s="144" t="s">
        <v>19</v>
      </c>
      <c r="J142" s="178" t="s">
        <v>180</v>
      </c>
      <c r="K142" s="178" t="s">
        <v>180</v>
      </c>
      <c r="L142" s="178" t="s">
        <v>180</v>
      </c>
      <c r="M142" s="178" t="s">
        <v>180</v>
      </c>
      <c r="N142" s="178" t="s">
        <v>180</v>
      </c>
      <c r="O142" s="178" t="s">
        <v>180</v>
      </c>
      <c r="P142" s="178" t="s">
        <v>180</v>
      </c>
      <c r="Q142" s="178" t="s">
        <v>180</v>
      </c>
      <c r="R142" s="178" t="s">
        <v>180</v>
      </c>
      <c r="S142" s="178" t="s">
        <v>180</v>
      </c>
      <c r="T142" s="178" t="s">
        <v>180</v>
      </c>
      <c r="U142" s="178" t="s">
        <v>180</v>
      </c>
      <c r="V142" s="80" t="s">
        <v>86</v>
      </c>
    </row>
    <row r="143" spans="1:22" ht="19.5" customHeight="1" x14ac:dyDescent="0.2">
      <c r="A143" s="299">
        <v>2</v>
      </c>
      <c r="B143" s="301" t="s">
        <v>75</v>
      </c>
      <c r="C143" s="391" t="s">
        <v>103</v>
      </c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3"/>
    </row>
    <row r="144" spans="1:22" ht="9.75" customHeight="1" x14ac:dyDescent="0.2">
      <c r="A144" s="300"/>
      <c r="B144" s="302"/>
      <c r="C144" s="394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6"/>
    </row>
    <row r="145" spans="1:22" s="107" customFormat="1" ht="19.5" customHeight="1" x14ac:dyDescent="0.2">
      <c r="A145" s="367">
        <v>3</v>
      </c>
      <c r="B145" s="365" t="s">
        <v>76</v>
      </c>
      <c r="C145" s="217" t="s">
        <v>88</v>
      </c>
      <c r="D145" s="154" t="s">
        <v>89</v>
      </c>
      <c r="E145" s="253">
        <v>0.42</v>
      </c>
      <c r="F145" s="253" t="s">
        <v>90</v>
      </c>
      <c r="G145" s="434" t="s">
        <v>91</v>
      </c>
      <c r="H145" s="254" t="s">
        <v>93</v>
      </c>
      <c r="I145" s="255" t="s">
        <v>19</v>
      </c>
      <c r="J145" s="269">
        <v>10.6</v>
      </c>
      <c r="K145" s="269">
        <v>10.6</v>
      </c>
      <c r="L145" s="269">
        <v>10.6</v>
      </c>
      <c r="M145" s="269">
        <v>10.6</v>
      </c>
      <c r="N145" s="269">
        <v>11.3</v>
      </c>
      <c r="O145" s="269">
        <v>10.6</v>
      </c>
      <c r="P145" s="269">
        <v>10.6</v>
      </c>
      <c r="Q145" s="269">
        <v>10.6</v>
      </c>
      <c r="R145" s="269">
        <v>10.6</v>
      </c>
      <c r="S145" s="269">
        <v>10.6</v>
      </c>
      <c r="T145" s="269">
        <v>11.3</v>
      </c>
      <c r="U145" s="269">
        <v>10.6</v>
      </c>
      <c r="V145" s="256" t="s">
        <v>87</v>
      </c>
    </row>
    <row r="146" spans="1:22" s="107" customFormat="1" ht="19.5" customHeight="1" x14ac:dyDescent="0.2">
      <c r="A146" s="368"/>
      <c r="B146" s="366"/>
      <c r="C146" s="217" t="s">
        <v>88</v>
      </c>
      <c r="D146" s="154" t="s">
        <v>89</v>
      </c>
      <c r="E146" s="253">
        <v>0.42</v>
      </c>
      <c r="F146" s="253" t="s">
        <v>90</v>
      </c>
      <c r="G146" s="434"/>
      <c r="H146" s="254" t="s">
        <v>93</v>
      </c>
      <c r="I146" s="257" t="s">
        <v>18</v>
      </c>
      <c r="J146" s="269">
        <v>10.6</v>
      </c>
      <c r="K146" s="269">
        <v>10.6</v>
      </c>
      <c r="L146" s="269">
        <v>10.6</v>
      </c>
      <c r="M146" s="269">
        <v>10.6</v>
      </c>
      <c r="N146" s="269">
        <v>11.3</v>
      </c>
      <c r="O146" s="269">
        <v>10.6</v>
      </c>
      <c r="P146" s="269">
        <v>10.6</v>
      </c>
      <c r="Q146" s="269">
        <v>10.6</v>
      </c>
      <c r="R146" s="269">
        <v>10.6</v>
      </c>
      <c r="S146" s="269">
        <v>10.6</v>
      </c>
      <c r="T146" s="269">
        <v>11.3</v>
      </c>
      <c r="U146" s="269">
        <v>10.6</v>
      </c>
      <c r="V146" s="256" t="s">
        <v>87</v>
      </c>
    </row>
    <row r="147" spans="1:22" s="30" customFormat="1" ht="19.5" customHeight="1" x14ac:dyDescent="0.2">
      <c r="A147" s="21">
        <v>15</v>
      </c>
      <c r="B147" s="22" t="s">
        <v>67</v>
      </c>
      <c r="C147" s="157"/>
      <c r="D147" s="148"/>
      <c r="E147" s="148"/>
      <c r="F147" s="148"/>
      <c r="G147" s="164"/>
      <c r="H147" s="148"/>
      <c r="I147" s="134"/>
      <c r="J147" s="262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75"/>
    </row>
    <row r="148" spans="1:22" ht="33" customHeight="1" x14ac:dyDescent="0.2">
      <c r="A148" s="299">
        <v>1</v>
      </c>
      <c r="B148" s="301" t="s">
        <v>178</v>
      </c>
      <c r="C148" s="361" t="s">
        <v>83</v>
      </c>
      <c r="D148" s="361" t="s">
        <v>77</v>
      </c>
      <c r="E148" s="361"/>
      <c r="F148" s="361"/>
      <c r="G148" s="338" t="s">
        <v>150</v>
      </c>
      <c r="H148" s="361">
        <v>50</v>
      </c>
      <c r="I148" s="144" t="s">
        <v>18</v>
      </c>
      <c r="J148" s="178" t="s">
        <v>180</v>
      </c>
      <c r="K148" s="182">
        <f>'[1]Costing Sept ''21'!$P$25</f>
        <v>3.1145321436062936</v>
      </c>
      <c r="L148" s="182">
        <f>'[1]Costing Sept ''21'!$P$25</f>
        <v>3.1145321436062936</v>
      </c>
      <c r="M148" s="182">
        <f>'[1]Costing Sept ''21'!$P$25</f>
        <v>3.1145321436062936</v>
      </c>
      <c r="N148" s="178" t="s">
        <v>180</v>
      </c>
      <c r="O148" s="178" t="s">
        <v>180</v>
      </c>
      <c r="P148" s="178" t="s">
        <v>180</v>
      </c>
      <c r="Q148" s="178" t="s">
        <v>180</v>
      </c>
      <c r="R148" s="178" t="s">
        <v>180</v>
      </c>
      <c r="S148" s="178" t="s">
        <v>180</v>
      </c>
      <c r="T148" s="178" t="s">
        <v>180</v>
      </c>
      <c r="U148" s="178" t="s">
        <v>180</v>
      </c>
      <c r="V148" s="76" t="s">
        <v>85</v>
      </c>
    </row>
    <row r="149" spans="1:22" ht="81.75" customHeight="1" x14ac:dyDescent="0.2">
      <c r="A149" s="300"/>
      <c r="B149" s="302"/>
      <c r="C149" s="362"/>
      <c r="D149" s="362"/>
      <c r="E149" s="362"/>
      <c r="F149" s="362"/>
      <c r="G149" s="339"/>
      <c r="H149" s="362"/>
      <c r="I149" s="144" t="s">
        <v>19</v>
      </c>
      <c r="J149" s="178" t="s">
        <v>180</v>
      </c>
      <c r="K149" s="178" t="s">
        <v>180</v>
      </c>
      <c r="L149" s="178" t="s">
        <v>180</v>
      </c>
      <c r="M149" s="178" t="s">
        <v>180</v>
      </c>
      <c r="N149" s="178" t="s">
        <v>180</v>
      </c>
      <c r="O149" s="178" t="s">
        <v>180</v>
      </c>
      <c r="P149" s="178" t="s">
        <v>180</v>
      </c>
      <c r="Q149" s="178" t="s">
        <v>180</v>
      </c>
      <c r="R149" s="178" t="s">
        <v>180</v>
      </c>
      <c r="S149" s="178" t="s">
        <v>180</v>
      </c>
      <c r="T149" s="178" t="s">
        <v>180</v>
      </c>
      <c r="U149" s="178" t="s">
        <v>180</v>
      </c>
      <c r="V149" s="80" t="s">
        <v>86</v>
      </c>
    </row>
    <row r="150" spans="1:22" ht="19.5" customHeight="1" x14ac:dyDescent="0.2">
      <c r="A150" s="299">
        <v>2</v>
      </c>
      <c r="B150" s="301" t="s">
        <v>75</v>
      </c>
      <c r="C150" s="391" t="s">
        <v>103</v>
      </c>
      <c r="D150" s="392"/>
      <c r="E150" s="392"/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3"/>
    </row>
    <row r="151" spans="1:22" ht="19.5" customHeight="1" x14ac:dyDescent="0.2">
      <c r="A151" s="300"/>
      <c r="B151" s="302"/>
      <c r="C151" s="394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6"/>
    </row>
    <row r="152" spans="1:22" s="107" customFormat="1" ht="19.5" customHeight="1" x14ac:dyDescent="0.2">
      <c r="A152" s="367">
        <v>3</v>
      </c>
      <c r="B152" s="365" t="s">
        <v>76</v>
      </c>
      <c r="C152" s="217" t="s">
        <v>88</v>
      </c>
      <c r="D152" s="154" t="s">
        <v>89</v>
      </c>
      <c r="E152" s="253" t="s">
        <v>98</v>
      </c>
      <c r="F152" s="253" t="s">
        <v>98</v>
      </c>
      <c r="G152" s="434" t="s">
        <v>99</v>
      </c>
      <c r="H152" s="254" t="s">
        <v>93</v>
      </c>
      <c r="I152" s="255" t="s">
        <v>19</v>
      </c>
      <c r="J152" s="269">
        <v>28.75</v>
      </c>
      <c r="K152" s="269">
        <v>28.75</v>
      </c>
      <c r="L152" s="269">
        <v>28.75</v>
      </c>
      <c r="M152" s="269">
        <v>28.75</v>
      </c>
      <c r="N152" s="269">
        <v>29.45</v>
      </c>
      <c r="O152" s="269">
        <v>28.75</v>
      </c>
      <c r="P152" s="269">
        <v>28.75</v>
      </c>
      <c r="Q152" s="269">
        <v>28.75</v>
      </c>
      <c r="R152" s="269">
        <v>28.75</v>
      </c>
      <c r="S152" s="269">
        <v>28.75</v>
      </c>
      <c r="T152" s="269">
        <v>29.45</v>
      </c>
      <c r="U152" s="269">
        <v>28.75</v>
      </c>
      <c r="V152" s="256" t="s">
        <v>87</v>
      </c>
    </row>
    <row r="153" spans="1:22" s="107" customFormat="1" ht="19.5" customHeight="1" x14ac:dyDescent="0.2">
      <c r="A153" s="368"/>
      <c r="B153" s="366"/>
      <c r="C153" s="217" t="s">
        <v>88</v>
      </c>
      <c r="D153" s="154" t="s">
        <v>89</v>
      </c>
      <c r="E153" s="253" t="s">
        <v>98</v>
      </c>
      <c r="F153" s="253" t="s">
        <v>98</v>
      </c>
      <c r="G153" s="434"/>
      <c r="H153" s="254" t="s">
        <v>93</v>
      </c>
      <c r="I153" s="257" t="s">
        <v>18</v>
      </c>
      <c r="J153" s="269">
        <v>28.75</v>
      </c>
      <c r="K153" s="269">
        <v>28.75</v>
      </c>
      <c r="L153" s="269">
        <v>28.75</v>
      </c>
      <c r="M153" s="269">
        <v>28.75</v>
      </c>
      <c r="N153" s="269">
        <v>29.45</v>
      </c>
      <c r="O153" s="269">
        <v>28.75</v>
      </c>
      <c r="P153" s="269">
        <v>28.75</v>
      </c>
      <c r="Q153" s="269">
        <v>28.75</v>
      </c>
      <c r="R153" s="269">
        <v>28.75</v>
      </c>
      <c r="S153" s="269">
        <v>28.75</v>
      </c>
      <c r="T153" s="269">
        <v>29.45</v>
      </c>
      <c r="U153" s="269">
        <v>28.75</v>
      </c>
      <c r="V153" s="256" t="s">
        <v>87</v>
      </c>
    </row>
    <row r="154" spans="1:22" s="30" customFormat="1" ht="16.5" customHeight="1" x14ac:dyDescent="0.2">
      <c r="A154" s="33">
        <v>16</v>
      </c>
      <c r="B154" s="22" t="s">
        <v>68</v>
      </c>
      <c r="C154" s="157"/>
      <c r="D154" s="148"/>
      <c r="E154" s="148"/>
      <c r="F154" s="148"/>
      <c r="G154" s="164"/>
      <c r="H154" s="148"/>
      <c r="I154" s="134"/>
      <c r="J154" s="262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75"/>
    </row>
    <row r="155" spans="1:22" ht="33" customHeight="1" x14ac:dyDescent="0.2">
      <c r="A155" s="299">
        <v>1</v>
      </c>
      <c r="B155" s="301" t="s">
        <v>178</v>
      </c>
      <c r="C155" s="361" t="s">
        <v>83</v>
      </c>
      <c r="D155" s="361" t="s">
        <v>77</v>
      </c>
      <c r="E155" s="361"/>
      <c r="F155" s="361"/>
      <c r="G155" s="369" t="s">
        <v>151</v>
      </c>
      <c r="H155" s="361">
        <v>50</v>
      </c>
      <c r="I155" s="144" t="s">
        <v>18</v>
      </c>
      <c r="J155" s="178" t="s">
        <v>180</v>
      </c>
      <c r="K155" s="182">
        <f>'[1]Costing Sept ''21'!$P$26</f>
        <v>54.716256000000001</v>
      </c>
      <c r="L155" s="182">
        <f>'[1]Costing Sept ''21'!$P$26</f>
        <v>54.716256000000001</v>
      </c>
      <c r="M155" s="182">
        <f>'[1]Costing Sept ''21'!$P$26</f>
        <v>54.716256000000001</v>
      </c>
      <c r="N155" s="178" t="s">
        <v>180</v>
      </c>
      <c r="O155" s="178" t="s">
        <v>180</v>
      </c>
      <c r="P155" s="178" t="s">
        <v>180</v>
      </c>
      <c r="Q155" s="178" t="s">
        <v>180</v>
      </c>
      <c r="R155" s="178" t="s">
        <v>180</v>
      </c>
      <c r="S155" s="178" t="s">
        <v>180</v>
      </c>
      <c r="T155" s="178" t="s">
        <v>180</v>
      </c>
      <c r="U155" s="178" t="s">
        <v>180</v>
      </c>
      <c r="V155" s="76" t="s">
        <v>85</v>
      </c>
    </row>
    <row r="156" spans="1:22" ht="30.75" customHeight="1" x14ac:dyDescent="0.2">
      <c r="A156" s="300"/>
      <c r="B156" s="302"/>
      <c r="C156" s="362"/>
      <c r="D156" s="362"/>
      <c r="E156" s="362"/>
      <c r="F156" s="362"/>
      <c r="G156" s="369"/>
      <c r="H156" s="362"/>
      <c r="I156" s="144" t="s">
        <v>19</v>
      </c>
      <c r="J156" s="178" t="s">
        <v>180</v>
      </c>
      <c r="K156" s="178" t="s">
        <v>180</v>
      </c>
      <c r="L156" s="178" t="s">
        <v>180</v>
      </c>
      <c r="M156" s="178" t="s">
        <v>180</v>
      </c>
      <c r="N156" s="178" t="s">
        <v>180</v>
      </c>
      <c r="O156" s="178" t="s">
        <v>180</v>
      </c>
      <c r="P156" s="178" t="s">
        <v>180</v>
      </c>
      <c r="Q156" s="178" t="s">
        <v>180</v>
      </c>
      <c r="R156" s="178" t="s">
        <v>180</v>
      </c>
      <c r="S156" s="178" t="s">
        <v>180</v>
      </c>
      <c r="T156" s="178" t="s">
        <v>180</v>
      </c>
      <c r="U156" s="178" t="s">
        <v>180</v>
      </c>
      <c r="V156" s="80" t="s">
        <v>86</v>
      </c>
    </row>
    <row r="157" spans="1:22" s="103" customFormat="1" ht="16.5" customHeight="1" x14ac:dyDescent="0.2">
      <c r="A157" s="313">
        <v>2</v>
      </c>
      <c r="B157" s="365" t="s">
        <v>189</v>
      </c>
      <c r="C157" s="92" t="s">
        <v>94</v>
      </c>
      <c r="D157" s="150" t="s">
        <v>95</v>
      </c>
      <c r="E157" s="150" t="s">
        <v>80</v>
      </c>
      <c r="F157" s="150" t="s">
        <v>81</v>
      </c>
      <c r="G157" s="432" t="s">
        <v>193</v>
      </c>
      <c r="H157" s="150" t="s">
        <v>126</v>
      </c>
      <c r="I157" s="139" t="s">
        <v>19</v>
      </c>
      <c r="J157" s="180">
        <f>(16.83*9/100)+16.83</f>
        <v>18.3447</v>
      </c>
      <c r="K157" s="180">
        <f t="shared" ref="K157:U157" si="66">(16.83*9/100)+16.83</f>
        <v>18.3447</v>
      </c>
      <c r="L157" s="180">
        <f t="shared" si="66"/>
        <v>18.3447</v>
      </c>
      <c r="M157" s="180">
        <f t="shared" si="66"/>
        <v>18.3447</v>
      </c>
      <c r="N157" s="180">
        <f t="shared" si="66"/>
        <v>18.3447</v>
      </c>
      <c r="O157" s="180">
        <f t="shared" si="66"/>
        <v>18.3447</v>
      </c>
      <c r="P157" s="180">
        <f t="shared" si="66"/>
        <v>18.3447</v>
      </c>
      <c r="Q157" s="180">
        <f t="shared" si="66"/>
        <v>18.3447</v>
      </c>
      <c r="R157" s="180">
        <f t="shared" si="66"/>
        <v>18.3447</v>
      </c>
      <c r="S157" s="180">
        <f t="shared" si="66"/>
        <v>18.3447</v>
      </c>
      <c r="T157" s="180">
        <f t="shared" si="66"/>
        <v>18.3447</v>
      </c>
      <c r="U157" s="180">
        <f t="shared" si="66"/>
        <v>18.3447</v>
      </c>
      <c r="V157" s="91" t="s">
        <v>87</v>
      </c>
    </row>
    <row r="158" spans="1:22" s="103" customFormat="1" ht="16.5" customHeight="1" x14ac:dyDescent="0.2">
      <c r="A158" s="314"/>
      <c r="B158" s="366"/>
      <c r="C158" s="93"/>
      <c r="D158" s="151"/>
      <c r="E158" s="151"/>
      <c r="F158" s="151"/>
      <c r="G158" s="433"/>
      <c r="H158" s="151"/>
      <c r="I158" s="54" t="s">
        <v>18</v>
      </c>
      <c r="J158" s="180">
        <f>+J157+3</f>
        <v>21.3447</v>
      </c>
      <c r="K158" s="180">
        <f t="shared" ref="K158:U158" si="67">+K157+3</f>
        <v>21.3447</v>
      </c>
      <c r="L158" s="180">
        <f t="shared" si="67"/>
        <v>21.3447</v>
      </c>
      <c r="M158" s="180">
        <f t="shared" si="67"/>
        <v>21.3447</v>
      </c>
      <c r="N158" s="180">
        <f t="shared" si="67"/>
        <v>21.3447</v>
      </c>
      <c r="O158" s="180">
        <f t="shared" si="67"/>
        <v>21.3447</v>
      </c>
      <c r="P158" s="180">
        <f t="shared" si="67"/>
        <v>21.3447</v>
      </c>
      <c r="Q158" s="180">
        <f t="shared" si="67"/>
        <v>21.3447</v>
      </c>
      <c r="R158" s="180">
        <f t="shared" si="67"/>
        <v>21.3447</v>
      </c>
      <c r="S158" s="180">
        <f t="shared" si="67"/>
        <v>21.3447</v>
      </c>
      <c r="T158" s="180">
        <f t="shared" si="67"/>
        <v>21.3447</v>
      </c>
      <c r="U158" s="180">
        <f t="shared" si="67"/>
        <v>21.3447</v>
      </c>
      <c r="V158" s="91" t="s">
        <v>127</v>
      </c>
    </row>
    <row r="159" spans="1:22" s="102" customFormat="1" ht="16.5" customHeight="1" x14ac:dyDescent="0.2">
      <c r="A159" s="285">
        <v>2</v>
      </c>
      <c r="B159" s="430" t="s">
        <v>190</v>
      </c>
      <c r="C159" s="96" t="s">
        <v>94</v>
      </c>
      <c r="D159" s="149" t="s">
        <v>95</v>
      </c>
      <c r="E159" s="149" t="s">
        <v>80</v>
      </c>
      <c r="F159" s="149" t="s">
        <v>81</v>
      </c>
      <c r="G159" s="165" t="s">
        <v>193</v>
      </c>
      <c r="H159" s="149" t="s">
        <v>126</v>
      </c>
      <c r="I159" s="136" t="s">
        <v>19</v>
      </c>
      <c r="J159" s="181">
        <v>23.48</v>
      </c>
      <c r="K159" s="181">
        <v>23.48</v>
      </c>
      <c r="L159" s="181">
        <v>23.48</v>
      </c>
      <c r="M159" s="181">
        <v>23.48</v>
      </c>
      <c r="N159" s="181">
        <v>23.48</v>
      </c>
      <c r="O159" s="181">
        <v>23.48</v>
      </c>
      <c r="P159" s="181">
        <v>23.48</v>
      </c>
      <c r="Q159" s="181">
        <v>23.48</v>
      </c>
      <c r="R159" s="181">
        <v>23.48</v>
      </c>
      <c r="S159" s="181">
        <v>23.48</v>
      </c>
      <c r="T159" s="181">
        <v>23.48</v>
      </c>
      <c r="U159" s="181">
        <v>23.48</v>
      </c>
      <c r="V159" s="100" t="s">
        <v>87</v>
      </c>
    </row>
    <row r="160" spans="1:22" s="102" customFormat="1" ht="16.5" customHeight="1" x14ac:dyDescent="0.2">
      <c r="A160" s="286"/>
      <c r="B160" s="431"/>
      <c r="C160" s="97"/>
      <c r="D160" s="152"/>
      <c r="E160" s="152"/>
      <c r="F160" s="152"/>
      <c r="G160" s="166"/>
      <c r="H160" s="152"/>
      <c r="I160" s="110" t="s">
        <v>18</v>
      </c>
      <c r="J160" s="181">
        <v>27.67</v>
      </c>
      <c r="K160" s="181">
        <v>27.67</v>
      </c>
      <c r="L160" s="181">
        <v>27.67</v>
      </c>
      <c r="M160" s="181">
        <v>27.67</v>
      </c>
      <c r="N160" s="181">
        <v>27.67</v>
      </c>
      <c r="O160" s="181">
        <v>27.67</v>
      </c>
      <c r="P160" s="181">
        <v>27.67</v>
      </c>
      <c r="Q160" s="181">
        <v>27.67</v>
      </c>
      <c r="R160" s="181">
        <v>27.67</v>
      </c>
      <c r="S160" s="181">
        <v>27.67</v>
      </c>
      <c r="T160" s="181">
        <v>27.67</v>
      </c>
      <c r="U160" s="181">
        <v>27.67</v>
      </c>
      <c r="V160" s="100" t="s">
        <v>127</v>
      </c>
    </row>
    <row r="161" spans="1:22" s="107" customFormat="1" ht="16.5" customHeight="1" x14ac:dyDescent="0.2">
      <c r="A161" s="367">
        <v>3</v>
      </c>
      <c r="B161" s="365" t="s">
        <v>76</v>
      </c>
      <c r="C161" s="217" t="s">
        <v>88</v>
      </c>
      <c r="D161" s="154" t="s">
        <v>89</v>
      </c>
      <c r="E161" s="253">
        <v>0.42</v>
      </c>
      <c r="F161" s="253" t="s">
        <v>101</v>
      </c>
      <c r="G161" s="434" t="s">
        <v>104</v>
      </c>
      <c r="H161" s="254" t="s">
        <v>93</v>
      </c>
      <c r="I161" s="255" t="s">
        <v>19</v>
      </c>
      <c r="J161" s="269">
        <v>65.2</v>
      </c>
      <c r="K161" s="269">
        <v>65.2</v>
      </c>
      <c r="L161" s="269">
        <v>65.2</v>
      </c>
      <c r="M161" s="269">
        <v>65.2</v>
      </c>
      <c r="N161" s="269">
        <v>69.3</v>
      </c>
      <c r="O161" s="269">
        <v>65.2</v>
      </c>
      <c r="P161" s="269">
        <v>65.2</v>
      </c>
      <c r="Q161" s="269">
        <v>65.2</v>
      </c>
      <c r="R161" s="269">
        <v>65.2</v>
      </c>
      <c r="S161" s="269">
        <v>65.2</v>
      </c>
      <c r="T161" s="269">
        <v>69.3</v>
      </c>
      <c r="U161" s="269">
        <v>65.2</v>
      </c>
      <c r="V161" s="256" t="s">
        <v>87</v>
      </c>
    </row>
    <row r="162" spans="1:22" s="107" customFormat="1" ht="16.5" customHeight="1" x14ac:dyDescent="0.2">
      <c r="A162" s="368"/>
      <c r="B162" s="366"/>
      <c r="C162" s="217" t="s">
        <v>88</v>
      </c>
      <c r="D162" s="154" t="s">
        <v>89</v>
      </c>
      <c r="E162" s="253">
        <v>0.42</v>
      </c>
      <c r="F162" s="253" t="s">
        <v>101</v>
      </c>
      <c r="G162" s="434"/>
      <c r="H162" s="254" t="s">
        <v>93</v>
      </c>
      <c r="I162" s="257" t="s">
        <v>18</v>
      </c>
      <c r="J162" s="269">
        <v>65.2</v>
      </c>
      <c r="K162" s="269">
        <v>65.2</v>
      </c>
      <c r="L162" s="269">
        <v>65.2</v>
      </c>
      <c r="M162" s="269">
        <v>65.2</v>
      </c>
      <c r="N162" s="269">
        <v>69.3</v>
      </c>
      <c r="O162" s="269">
        <v>65.2</v>
      </c>
      <c r="P162" s="269">
        <v>65.2</v>
      </c>
      <c r="Q162" s="269">
        <v>65.2</v>
      </c>
      <c r="R162" s="269">
        <v>65.2</v>
      </c>
      <c r="S162" s="269">
        <v>65.2</v>
      </c>
      <c r="T162" s="269">
        <v>69.3</v>
      </c>
      <c r="U162" s="269">
        <v>65.2</v>
      </c>
      <c r="V162" s="256" t="s">
        <v>87</v>
      </c>
    </row>
    <row r="163" spans="1:22" s="30" customFormat="1" ht="20.25" customHeight="1" x14ac:dyDescent="0.2">
      <c r="A163" s="21">
        <v>17</v>
      </c>
      <c r="B163" s="22" t="s">
        <v>69</v>
      </c>
      <c r="C163" s="157"/>
      <c r="D163" s="157"/>
      <c r="E163" s="157"/>
      <c r="F163" s="157"/>
      <c r="G163" s="167"/>
      <c r="H163" s="157"/>
      <c r="I163" s="134"/>
      <c r="J163" s="262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75"/>
    </row>
    <row r="164" spans="1:22" ht="33" customHeight="1" x14ac:dyDescent="0.2">
      <c r="A164" s="299">
        <v>1</v>
      </c>
      <c r="B164" s="301" t="s">
        <v>178</v>
      </c>
      <c r="C164" s="361" t="s">
        <v>83</v>
      </c>
      <c r="D164" s="361" t="s">
        <v>77</v>
      </c>
      <c r="E164" s="361"/>
      <c r="F164" s="361"/>
      <c r="G164" s="369" t="s">
        <v>152</v>
      </c>
      <c r="H164" s="361">
        <v>50</v>
      </c>
      <c r="I164" s="144" t="s">
        <v>18</v>
      </c>
      <c r="J164" s="178" t="s">
        <v>180</v>
      </c>
      <c r="K164" s="182">
        <f>'[1]Costing Sept ''21'!$P$27</f>
        <v>28.986413291446151</v>
      </c>
      <c r="L164" s="182">
        <f>'[1]Costing Sept ''21'!$P$27</f>
        <v>28.986413291446151</v>
      </c>
      <c r="M164" s="182">
        <f>'[1]Costing Sept ''21'!$P$27</f>
        <v>28.986413291446151</v>
      </c>
      <c r="N164" s="178" t="s">
        <v>180</v>
      </c>
      <c r="O164" s="178" t="s">
        <v>180</v>
      </c>
      <c r="P164" s="178" t="s">
        <v>180</v>
      </c>
      <c r="Q164" s="178" t="s">
        <v>180</v>
      </c>
      <c r="R164" s="178" t="s">
        <v>180</v>
      </c>
      <c r="S164" s="178" t="s">
        <v>180</v>
      </c>
      <c r="T164" s="178" t="s">
        <v>180</v>
      </c>
      <c r="U164" s="178" t="s">
        <v>180</v>
      </c>
      <c r="V164" s="76" t="s">
        <v>85</v>
      </c>
    </row>
    <row r="165" spans="1:22" ht="27" customHeight="1" x14ac:dyDescent="0.2">
      <c r="A165" s="300"/>
      <c r="B165" s="302"/>
      <c r="C165" s="362"/>
      <c r="D165" s="362"/>
      <c r="E165" s="362"/>
      <c r="F165" s="362"/>
      <c r="G165" s="369"/>
      <c r="H165" s="362"/>
      <c r="I165" s="144" t="s">
        <v>19</v>
      </c>
      <c r="J165" s="178" t="s">
        <v>180</v>
      </c>
      <c r="K165" s="178" t="s">
        <v>180</v>
      </c>
      <c r="L165" s="178" t="s">
        <v>180</v>
      </c>
      <c r="M165" s="178" t="s">
        <v>180</v>
      </c>
      <c r="N165" s="178" t="s">
        <v>180</v>
      </c>
      <c r="O165" s="178" t="s">
        <v>180</v>
      </c>
      <c r="P165" s="178" t="s">
        <v>180</v>
      </c>
      <c r="Q165" s="178" t="s">
        <v>180</v>
      </c>
      <c r="R165" s="178" t="s">
        <v>180</v>
      </c>
      <c r="S165" s="178" t="s">
        <v>180</v>
      </c>
      <c r="T165" s="178" t="s">
        <v>180</v>
      </c>
      <c r="U165" s="178" t="s">
        <v>180</v>
      </c>
      <c r="V165" s="80" t="s">
        <v>86</v>
      </c>
    </row>
    <row r="166" spans="1:22" s="103" customFormat="1" ht="20.25" customHeight="1" x14ac:dyDescent="0.2">
      <c r="A166" s="313">
        <v>2</v>
      </c>
      <c r="B166" s="365" t="s">
        <v>189</v>
      </c>
      <c r="C166" s="92"/>
      <c r="D166" s="150" t="s">
        <v>95</v>
      </c>
      <c r="E166" s="150" t="s">
        <v>80</v>
      </c>
      <c r="F166" s="150" t="s">
        <v>81</v>
      </c>
      <c r="G166" s="432" t="s">
        <v>193</v>
      </c>
      <c r="H166" s="150" t="s">
        <v>126</v>
      </c>
      <c r="I166" s="139" t="s">
        <v>19</v>
      </c>
      <c r="J166" s="180">
        <f>(22.51*9/100)+22.51</f>
        <v>24.535900000000002</v>
      </c>
      <c r="K166" s="180">
        <f t="shared" ref="K166:U166" si="68">(22.51*9/100)+22.51</f>
        <v>24.535900000000002</v>
      </c>
      <c r="L166" s="180">
        <f t="shared" si="68"/>
        <v>24.535900000000002</v>
      </c>
      <c r="M166" s="180">
        <f t="shared" si="68"/>
        <v>24.535900000000002</v>
      </c>
      <c r="N166" s="180">
        <f t="shared" si="68"/>
        <v>24.535900000000002</v>
      </c>
      <c r="O166" s="180">
        <f t="shared" si="68"/>
        <v>24.535900000000002</v>
      </c>
      <c r="P166" s="180">
        <f t="shared" si="68"/>
        <v>24.535900000000002</v>
      </c>
      <c r="Q166" s="180">
        <f t="shared" si="68"/>
        <v>24.535900000000002</v>
      </c>
      <c r="R166" s="180">
        <f t="shared" si="68"/>
        <v>24.535900000000002</v>
      </c>
      <c r="S166" s="180">
        <f t="shared" si="68"/>
        <v>24.535900000000002</v>
      </c>
      <c r="T166" s="180">
        <f t="shared" si="68"/>
        <v>24.535900000000002</v>
      </c>
      <c r="U166" s="180">
        <f t="shared" si="68"/>
        <v>24.535900000000002</v>
      </c>
      <c r="V166" s="91" t="s">
        <v>87</v>
      </c>
    </row>
    <row r="167" spans="1:22" s="103" customFormat="1" ht="20.25" customHeight="1" x14ac:dyDescent="0.2">
      <c r="A167" s="314"/>
      <c r="B167" s="366"/>
      <c r="C167" s="93"/>
      <c r="D167" s="151"/>
      <c r="E167" s="151"/>
      <c r="F167" s="151"/>
      <c r="G167" s="433"/>
      <c r="H167" s="151"/>
      <c r="I167" s="54" t="s">
        <v>18</v>
      </c>
      <c r="J167" s="180">
        <f>+J166+3</f>
        <v>27.535900000000002</v>
      </c>
      <c r="K167" s="180">
        <f t="shared" ref="K167:U167" si="69">+K166+3</f>
        <v>27.535900000000002</v>
      </c>
      <c r="L167" s="180">
        <f t="shared" si="69"/>
        <v>27.535900000000002</v>
      </c>
      <c r="M167" s="180">
        <f t="shared" si="69"/>
        <v>27.535900000000002</v>
      </c>
      <c r="N167" s="180">
        <f t="shared" si="69"/>
        <v>27.535900000000002</v>
      </c>
      <c r="O167" s="180">
        <f t="shared" si="69"/>
        <v>27.535900000000002</v>
      </c>
      <c r="P167" s="180">
        <f t="shared" si="69"/>
        <v>27.535900000000002</v>
      </c>
      <c r="Q167" s="180">
        <f t="shared" si="69"/>
        <v>27.535900000000002</v>
      </c>
      <c r="R167" s="180">
        <f t="shared" si="69"/>
        <v>27.535900000000002</v>
      </c>
      <c r="S167" s="180">
        <f t="shared" si="69"/>
        <v>27.535900000000002</v>
      </c>
      <c r="T167" s="180">
        <f t="shared" si="69"/>
        <v>27.535900000000002</v>
      </c>
      <c r="U167" s="180">
        <f t="shared" si="69"/>
        <v>27.535900000000002</v>
      </c>
      <c r="V167" s="91" t="s">
        <v>127</v>
      </c>
    </row>
    <row r="168" spans="1:22" s="102" customFormat="1" ht="20.25" customHeight="1" x14ac:dyDescent="0.2">
      <c r="A168" s="285">
        <v>2</v>
      </c>
      <c r="B168" s="430" t="s">
        <v>190</v>
      </c>
      <c r="C168" s="96"/>
      <c r="D168" s="149" t="s">
        <v>95</v>
      </c>
      <c r="E168" s="149" t="s">
        <v>80</v>
      </c>
      <c r="F168" s="149" t="s">
        <v>81</v>
      </c>
      <c r="G168" s="165" t="s">
        <v>193</v>
      </c>
      <c r="H168" s="149" t="s">
        <v>126</v>
      </c>
      <c r="I168" s="136" t="s">
        <v>19</v>
      </c>
      <c r="J168" s="181">
        <v>31.41</v>
      </c>
      <c r="K168" s="181">
        <v>31.41</v>
      </c>
      <c r="L168" s="181">
        <v>31.41</v>
      </c>
      <c r="M168" s="181">
        <v>31.41</v>
      </c>
      <c r="N168" s="181">
        <v>31.41</v>
      </c>
      <c r="O168" s="181">
        <v>31.41</v>
      </c>
      <c r="P168" s="181">
        <v>31.41</v>
      </c>
      <c r="Q168" s="181">
        <v>31.41</v>
      </c>
      <c r="R168" s="181">
        <v>31.41</v>
      </c>
      <c r="S168" s="181">
        <v>31.41</v>
      </c>
      <c r="T168" s="181">
        <v>31.41</v>
      </c>
      <c r="U168" s="181">
        <v>31.41</v>
      </c>
      <c r="V168" s="100" t="s">
        <v>87</v>
      </c>
    </row>
    <row r="169" spans="1:22" s="102" customFormat="1" ht="20.25" customHeight="1" x14ac:dyDescent="0.2">
      <c r="A169" s="286"/>
      <c r="B169" s="431"/>
      <c r="C169" s="97"/>
      <c r="D169" s="152"/>
      <c r="E169" s="152"/>
      <c r="F169" s="152"/>
      <c r="G169" s="166"/>
      <c r="H169" s="152"/>
      <c r="I169" s="110" t="s">
        <v>18</v>
      </c>
      <c r="J169" s="181">
        <v>35.590000000000003</v>
      </c>
      <c r="K169" s="181">
        <v>35.590000000000003</v>
      </c>
      <c r="L169" s="181">
        <v>35.590000000000003</v>
      </c>
      <c r="M169" s="181">
        <v>35.590000000000003</v>
      </c>
      <c r="N169" s="181">
        <v>35.590000000000003</v>
      </c>
      <c r="O169" s="181">
        <v>35.590000000000003</v>
      </c>
      <c r="P169" s="181">
        <v>35.590000000000003</v>
      </c>
      <c r="Q169" s="181">
        <v>35.590000000000003</v>
      </c>
      <c r="R169" s="181">
        <v>35.590000000000003</v>
      </c>
      <c r="S169" s="181">
        <v>35.590000000000003</v>
      </c>
      <c r="T169" s="181">
        <v>35.590000000000003</v>
      </c>
      <c r="U169" s="181">
        <v>35.590000000000003</v>
      </c>
      <c r="V169" s="100" t="s">
        <v>127</v>
      </c>
    </row>
    <row r="170" spans="1:22" s="106" customFormat="1" ht="18" customHeight="1" x14ac:dyDescent="0.2">
      <c r="A170" s="363">
        <v>3</v>
      </c>
      <c r="B170" s="365" t="s">
        <v>220</v>
      </c>
      <c r="C170" s="420"/>
      <c r="D170" s="421"/>
      <c r="E170" s="422"/>
      <c r="F170" s="359" t="s">
        <v>194</v>
      </c>
      <c r="G170" s="426"/>
      <c r="H170" s="427"/>
      <c r="I170" s="140" t="s">
        <v>18</v>
      </c>
      <c r="J170" s="263">
        <v>28.54</v>
      </c>
      <c r="K170" s="263">
        <v>28.54</v>
      </c>
      <c r="L170" s="263">
        <v>28.54</v>
      </c>
      <c r="M170" s="263">
        <v>28.54</v>
      </c>
      <c r="N170" s="263">
        <v>28.54</v>
      </c>
      <c r="O170" s="263">
        <v>28.54</v>
      </c>
      <c r="P170" s="263">
        <v>28.54</v>
      </c>
      <c r="Q170" s="263">
        <v>28.54</v>
      </c>
      <c r="R170" s="263">
        <v>28.54</v>
      </c>
      <c r="S170" s="263">
        <v>28.54</v>
      </c>
      <c r="T170" s="263">
        <v>28.54</v>
      </c>
      <c r="U170" s="263">
        <v>28.54</v>
      </c>
    </row>
    <row r="171" spans="1:22" s="106" customFormat="1" ht="24.75" customHeight="1" x14ac:dyDescent="0.2">
      <c r="A171" s="364"/>
      <c r="B171" s="366"/>
      <c r="C171" s="423"/>
      <c r="D171" s="424"/>
      <c r="E171" s="425"/>
      <c r="F171" s="360"/>
      <c r="G171" s="428"/>
      <c r="H171" s="429"/>
      <c r="I171" s="252" t="s">
        <v>19</v>
      </c>
      <c r="J171" s="263">
        <v>28.54</v>
      </c>
      <c r="K171" s="263">
        <v>28.54</v>
      </c>
      <c r="L171" s="263">
        <v>28.54</v>
      </c>
      <c r="M171" s="263">
        <v>28.54</v>
      </c>
      <c r="N171" s="263">
        <v>28.54</v>
      </c>
      <c r="O171" s="263">
        <v>28.54</v>
      </c>
      <c r="P171" s="263">
        <v>28.54</v>
      </c>
      <c r="Q171" s="263">
        <v>28.54</v>
      </c>
      <c r="R171" s="263">
        <v>28.54</v>
      </c>
      <c r="S171" s="263">
        <v>28.54</v>
      </c>
      <c r="T171" s="263">
        <v>28.54</v>
      </c>
      <c r="U171" s="263">
        <v>28.54</v>
      </c>
    </row>
    <row r="172" spans="1:22" s="103" customFormat="1" ht="20.25" customHeight="1" x14ac:dyDescent="0.2">
      <c r="A172" s="313">
        <v>3</v>
      </c>
      <c r="B172" s="297" t="s">
        <v>76</v>
      </c>
      <c r="C172" s="211" t="s">
        <v>88</v>
      </c>
      <c r="D172" s="151" t="s">
        <v>89</v>
      </c>
      <c r="E172" s="212">
        <v>0.42</v>
      </c>
      <c r="F172" s="212" t="s">
        <v>90</v>
      </c>
      <c r="G172" s="445" t="s">
        <v>91</v>
      </c>
      <c r="H172" s="162" t="s">
        <v>93</v>
      </c>
      <c r="I172" s="189" t="s">
        <v>19</v>
      </c>
      <c r="J172" s="265">
        <v>8.6999999999999993</v>
      </c>
      <c r="K172" s="265">
        <v>8.6999999999999993</v>
      </c>
      <c r="L172" s="265">
        <v>8.6999999999999993</v>
      </c>
      <c r="M172" s="265">
        <v>8.6999999999999993</v>
      </c>
      <c r="N172" s="265">
        <v>9.25</v>
      </c>
      <c r="O172" s="265">
        <v>8.6999999999999993</v>
      </c>
      <c r="P172" s="265">
        <v>8.6999999999999993</v>
      </c>
      <c r="Q172" s="265">
        <v>8.6999999999999993</v>
      </c>
      <c r="R172" s="265">
        <v>8.6999999999999993</v>
      </c>
      <c r="S172" s="265">
        <v>8.6999999999999993</v>
      </c>
      <c r="T172" s="265">
        <v>9.25</v>
      </c>
      <c r="U172" s="265">
        <v>8.6999999999999993</v>
      </c>
      <c r="V172" s="108" t="s">
        <v>87</v>
      </c>
    </row>
    <row r="173" spans="1:22" s="103" customFormat="1" ht="20.25" customHeight="1" x14ac:dyDescent="0.2">
      <c r="A173" s="314"/>
      <c r="B173" s="298"/>
      <c r="C173" s="211" t="s">
        <v>88</v>
      </c>
      <c r="D173" s="151" t="s">
        <v>89</v>
      </c>
      <c r="E173" s="212">
        <v>0.42</v>
      </c>
      <c r="F173" s="212" t="s">
        <v>90</v>
      </c>
      <c r="G173" s="445"/>
      <c r="H173" s="162" t="s">
        <v>93</v>
      </c>
      <c r="I173" s="222" t="s">
        <v>18</v>
      </c>
      <c r="J173" s="265">
        <v>8.6999999999999993</v>
      </c>
      <c r="K173" s="265">
        <v>8.6999999999999993</v>
      </c>
      <c r="L173" s="265">
        <v>8.6999999999999993</v>
      </c>
      <c r="M173" s="265">
        <v>8.6999999999999993</v>
      </c>
      <c r="N173" s="265">
        <v>9.25</v>
      </c>
      <c r="O173" s="265">
        <v>8.6999999999999993</v>
      </c>
      <c r="P173" s="265">
        <v>8.6999999999999993</v>
      </c>
      <c r="Q173" s="265">
        <v>8.6999999999999993</v>
      </c>
      <c r="R173" s="265">
        <v>8.6999999999999993</v>
      </c>
      <c r="S173" s="265">
        <v>8.6999999999999993</v>
      </c>
      <c r="T173" s="265">
        <v>9.25</v>
      </c>
      <c r="U173" s="265">
        <v>8.6999999999999993</v>
      </c>
      <c r="V173" s="108" t="s">
        <v>87</v>
      </c>
    </row>
    <row r="174" spans="1:22" s="30" customFormat="1" ht="21" customHeight="1" x14ac:dyDescent="0.2">
      <c r="A174" s="21">
        <v>18</v>
      </c>
      <c r="B174" s="22" t="s">
        <v>70</v>
      </c>
      <c r="C174" s="157"/>
      <c r="D174" s="157"/>
      <c r="E174" s="157"/>
      <c r="F174" s="157"/>
      <c r="G174" s="167"/>
      <c r="H174" s="157"/>
      <c r="I174" s="134"/>
      <c r="J174" s="262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75"/>
    </row>
    <row r="175" spans="1:22" ht="33" customHeight="1" x14ac:dyDescent="0.2">
      <c r="A175" s="299">
        <v>1</v>
      </c>
      <c r="B175" s="301" t="s">
        <v>178</v>
      </c>
      <c r="C175" s="361" t="s">
        <v>83</v>
      </c>
      <c r="D175" s="361" t="s">
        <v>77</v>
      </c>
      <c r="E175" s="361"/>
      <c r="F175" s="361"/>
      <c r="G175" s="369" t="s">
        <v>153</v>
      </c>
      <c r="H175" s="361">
        <v>50</v>
      </c>
      <c r="I175" s="144" t="s">
        <v>18</v>
      </c>
      <c r="J175" s="178" t="s">
        <v>180</v>
      </c>
      <c r="K175" s="182">
        <f>'[1]Costing Sept ''21'!$P$28</f>
        <v>15.903592258064515</v>
      </c>
      <c r="L175" s="182">
        <f>'[1]Costing Sept ''21'!$P$28</f>
        <v>15.903592258064515</v>
      </c>
      <c r="M175" s="182">
        <f>'[1]Costing Sept ''21'!$P$28</f>
        <v>15.903592258064515</v>
      </c>
      <c r="N175" s="178" t="s">
        <v>180</v>
      </c>
      <c r="O175" s="178" t="s">
        <v>180</v>
      </c>
      <c r="P175" s="178" t="s">
        <v>180</v>
      </c>
      <c r="Q175" s="178" t="s">
        <v>180</v>
      </c>
      <c r="R175" s="178" t="s">
        <v>180</v>
      </c>
      <c r="S175" s="178" t="s">
        <v>180</v>
      </c>
      <c r="T175" s="178" t="s">
        <v>180</v>
      </c>
      <c r="U175" s="178" t="s">
        <v>180</v>
      </c>
      <c r="V175" s="76" t="s">
        <v>85</v>
      </c>
    </row>
    <row r="176" spans="1:22" ht="48" customHeight="1" x14ac:dyDescent="0.2">
      <c r="A176" s="300"/>
      <c r="B176" s="302"/>
      <c r="C176" s="362"/>
      <c r="D176" s="362"/>
      <c r="E176" s="362"/>
      <c r="F176" s="362"/>
      <c r="G176" s="369"/>
      <c r="H176" s="362"/>
      <c r="I176" s="144" t="s">
        <v>19</v>
      </c>
      <c r="J176" s="178" t="s">
        <v>180</v>
      </c>
      <c r="K176" s="178" t="s">
        <v>180</v>
      </c>
      <c r="L176" s="178" t="s">
        <v>180</v>
      </c>
      <c r="M176" s="178" t="s">
        <v>180</v>
      </c>
      <c r="N176" s="178" t="s">
        <v>180</v>
      </c>
      <c r="O176" s="178" t="s">
        <v>180</v>
      </c>
      <c r="P176" s="178" t="s">
        <v>180</v>
      </c>
      <c r="Q176" s="178" t="s">
        <v>180</v>
      </c>
      <c r="R176" s="178" t="s">
        <v>180</v>
      </c>
      <c r="S176" s="178" t="s">
        <v>180</v>
      </c>
      <c r="T176" s="178" t="s">
        <v>180</v>
      </c>
      <c r="U176" s="178" t="s">
        <v>180</v>
      </c>
      <c r="V176" s="80" t="s">
        <v>86</v>
      </c>
    </row>
    <row r="177" spans="1:22" ht="21" customHeight="1" x14ac:dyDescent="0.2">
      <c r="A177" s="299">
        <v>2</v>
      </c>
      <c r="B177" s="301" t="s">
        <v>75</v>
      </c>
      <c r="C177" s="391" t="s">
        <v>103</v>
      </c>
      <c r="D177" s="392"/>
      <c r="E177" s="392"/>
      <c r="F177" s="392"/>
      <c r="G177" s="392"/>
      <c r="H177" s="392"/>
      <c r="I177" s="392"/>
      <c r="J177" s="392"/>
      <c r="K177" s="392"/>
      <c r="L177" s="392"/>
      <c r="M177" s="392"/>
      <c r="N177" s="392"/>
      <c r="O177" s="392"/>
      <c r="P177" s="392"/>
      <c r="Q177" s="392"/>
      <c r="R177" s="392"/>
      <c r="S177" s="392"/>
      <c r="T177" s="392"/>
      <c r="U177" s="392"/>
      <c r="V177" s="393"/>
    </row>
    <row r="178" spans="1:22" ht="11.25" customHeight="1" x14ac:dyDescent="0.2">
      <c r="A178" s="300"/>
      <c r="B178" s="302"/>
      <c r="C178" s="394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5"/>
      <c r="O178" s="395"/>
      <c r="P178" s="395"/>
      <c r="Q178" s="395"/>
      <c r="R178" s="395"/>
      <c r="S178" s="395"/>
      <c r="T178" s="395"/>
      <c r="U178" s="395"/>
      <c r="V178" s="396"/>
    </row>
    <row r="179" spans="1:22" s="107" customFormat="1" ht="18" customHeight="1" x14ac:dyDescent="0.2">
      <c r="A179" s="367">
        <v>3</v>
      </c>
      <c r="B179" s="365" t="s">
        <v>219</v>
      </c>
      <c r="C179" s="435"/>
      <c r="D179" s="436"/>
      <c r="E179" s="437"/>
      <c r="F179" s="367" t="s">
        <v>194</v>
      </c>
      <c r="G179" s="441"/>
      <c r="H179" s="442"/>
      <c r="I179" s="140" t="s">
        <v>18</v>
      </c>
      <c r="J179" s="272">
        <v>19.03</v>
      </c>
      <c r="K179" s="272">
        <v>19.03</v>
      </c>
      <c r="L179" s="272">
        <v>19.03</v>
      </c>
      <c r="M179" s="272">
        <v>19.03</v>
      </c>
      <c r="N179" s="272">
        <v>19.03</v>
      </c>
      <c r="O179" s="272">
        <v>19.03</v>
      </c>
      <c r="P179" s="272">
        <v>19.03</v>
      </c>
      <c r="Q179" s="272">
        <v>19.03</v>
      </c>
      <c r="R179" s="272">
        <v>19.03</v>
      </c>
      <c r="S179" s="272">
        <v>19.03</v>
      </c>
      <c r="T179" s="272">
        <v>19.03</v>
      </c>
      <c r="U179" s="272">
        <v>19.03</v>
      </c>
    </row>
    <row r="180" spans="1:22" s="107" customFormat="1" ht="24.75" customHeight="1" x14ac:dyDescent="0.2">
      <c r="A180" s="368"/>
      <c r="B180" s="366"/>
      <c r="C180" s="438"/>
      <c r="D180" s="439"/>
      <c r="E180" s="440"/>
      <c r="F180" s="368"/>
      <c r="G180" s="443"/>
      <c r="H180" s="444"/>
      <c r="I180" s="259" t="s">
        <v>19</v>
      </c>
      <c r="J180" s="272">
        <v>19.03</v>
      </c>
      <c r="K180" s="272">
        <v>19.03</v>
      </c>
      <c r="L180" s="272">
        <v>19.03</v>
      </c>
      <c r="M180" s="272">
        <v>19.03</v>
      </c>
      <c r="N180" s="272">
        <v>19.03</v>
      </c>
      <c r="O180" s="272">
        <v>19.03</v>
      </c>
      <c r="P180" s="272">
        <v>19.03</v>
      </c>
      <c r="Q180" s="272">
        <v>19.03</v>
      </c>
      <c r="R180" s="272">
        <v>19.03</v>
      </c>
      <c r="S180" s="272">
        <v>19.03</v>
      </c>
      <c r="T180" s="272">
        <v>19.03</v>
      </c>
      <c r="U180" s="272">
        <v>19.03</v>
      </c>
    </row>
    <row r="181" spans="1:22" s="103" customFormat="1" ht="21" customHeight="1" x14ac:dyDescent="0.2">
      <c r="A181" s="313">
        <v>3</v>
      </c>
      <c r="B181" s="297" t="s">
        <v>76</v>
      </c>
      <c r="C181" s="211" t="s">
        <v>88</v>
      </c>
      <c r="D181" s="151" t="s">
        <v>89</v>
      </c>
      <c r="E181" s="212">
        <v>0.42</v>
      </c>
      <c r="F181" s="212" t="s">
        <v>90</v>
      </c>
      <c r="G181" s="445" t="s">
        <v>105</v>
      </c>
      <c r="H181" s="162" t="s">
        <v>93</v>
      </c>
      <c r="I181" s="189" t="s">
        <v>19</v>
      </c>
      <c r="J181" s="265">
        <v>5.8</v>
      </c>
      <c r="K181" s="265">
        <v>5.8</v>
      </c>
      <c r="L181" s="265">
        <v>5.8</v>
      </c>
      <c r="M181" s="265">
        <v>5.8</v>
      </c>
      <c r="N181" s="265">
        <v>6.15</v>
      </c>
      <c r="O181" s="265">
        <v>5.8</v>
      </c>
      <c r="P181" s="265">
        <v>5.8</v>
      </c>
      <c r="Q181" s="265">
        <v>5.8</v>
      </c>
      <c r="R181" s="265">
        <v>5.8</v>
      </c>
      <c r="S181" s="265">
        <v>5.8</v>
      </c>
      <c r="T181" s="265">
        <v>6.15</v>
      </c>
      <c r="U181" s="265">
        <v>5.8</v>
      </c>
      <c r="V181" s="108" t="s">
        <v>87</v>
      </c>
    </row>
    <row r="182" spans="1:22" s="103" customFormat="1" ht="21" customHeight="1" x14ac:dyDescent="0.2">
      <c r="A182" s="314"/>
      <c r="B182" s="298"/>
      <c r="C182" s="211" t="s">
        <v>88</v>
      </c>
      <c r="D182" s="151" t="s">
        <v>89</v>
      </c>
      <c r="E182" s="212">
        <v>0.42</v>
      </c>
      <c r="F182" s="212" t="s">
        <v>90</v>
      </c>
      <c r="G182" s="445"/>
      <c r="H182" s="162" t="s">
        <v>93</v>
      </c>
      <c r="I182" s="222" t="s">
        <v>18</v>
      </c>
      <c r="J182" s="265">
        <v>5.8</v>
      </c>
      <c r="K182" s="265">
        <v>5.8</v>
      </c>
      <c r="L182" s="265">
        <v>5.8</v>
      </c>
      <c r="M182" s="265">
        <v>5.8</v>
      </c>
      <c r="N182" s="265">
        <v>6.15</v>
      </c>
      <c r="O182" s="265">
        <v>5.8</v>
      </c>
      <c r="P182" s="265">
        <v>5.8</v>
      </c>
      <c r="Q182" s="265">
        <v>5.8</v>
      </c>
      <c r="R182" s="265">
        <v>5.8</v>
      </c>
      <c r="S182" s="265">
        <v>5.8</v>
      </c>
      <c r="T182" s="265">
        <v>6.15</v>
      </c>
      <c r="U182" s="265">
        <v>5.8</v>
      </c>
      <c r="V182" s="108" t="s">
        <v>87</v>
      </c>
    </row>
    <row r="183" spans="1:22" s="30" customFormat="1" ht="18.75" customHeight="1" x14ac:dyDescent="0.2">
      <c r="A183" s="21">
        <v>19</v>
      </c>
      <c r="B183" s="34" t="s">
        <v>20</v>
      </c>
      <c r="C183" s="21"/>
      <c r="D183" s="21"/>
      <c r="E183" s="21"/>
      <c r="F183" s="21"/>
      <c r="G183" s="31"/>
      <c r="H183" s="21"/>
      <c r="I183" s="134"/>
      <c r="J183" s="262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75"/>
    </row>
    <row r="184" spans="1:22" ht="30.75" customHeight="1" x14ac:dyDescent="0.2">
      <c r="A184" s="299">
        <v>1</v>
      </c>
      <c r="B184" s="301" t="s">
        <v>74</v>
      </c>
      <c r="C184" s="291" t="s">
        <v>196</v>
      </c>
      <c r="D184" s="331" t="s">
        <v>121</v>
      </c>
      <c r="E184" s="340"/>
      <c r="F184" s="342" t="s">
        <v>156</v>
      </c>
      <c r="G184" s="338" t="s">
        <v>195</v>
      </c>
      <c r="H184" s="340" t="s">
        <v>197</v>
      </c>
      <c r="I184" s="144" t="s">
        <v>18</v>
      </c>
      <c r="J184" s="178" t="s">
        <v>180</v>
      </c>
      <c r="K184" s="273">
        <f>'[1]Costing Sept ''21'!$P$29</f>
        <v>0.71806191600000002</v>
      </c>
      <c r="L184" s="273">
        <f>'[1]Costing Sept ''21'!$P$29</f>
        <v>0.71806191600000002</v>
      </c>
      <c r="M184" s="273">
        <f>'[1]Costing Sept ''21'!$P$29</f>
        <v>0.71806191600000002</v>
      </c>
      <c r="N184" s="178" t="s">
        <v>180</v>
      </c>
      <c r="O184" s="178" t="s">
        <v>180</v>
      </c>
      <c r="P184" s="178" t="s">
        <v>180</v>
      </c>
      <c r="Q184" s="178" t="s">
        <v>180</v>
      </c>
      <c r="R184" s="178" t="s">
        <v>180</v>
      </c>
      <c r="S184" s="178" t="s">
        <v>180</v>
      </c>
      <c r="T184" s="178" t="s">
        <v>180</v>
      </c>
      <c r="U184" s="178" t="s">
        <v>180</v>
      </c>
      <c r="V184" s="76" t="s">
        <v>198</v>
      </c>
    </row>
    <row r="185" spans="1:22" ht="69.75" customHeight="1" x14ac:dyDescent="0.2">
      <c r="A185" s="300"/>
      <c r="B185" s="302"/>
      <c r="C185" s="291"/>
      <c r="D185" s="332"/>
      <c r="E185" s="341"/>
      <c r="F185" s="343"/>
      <c r="G185" s="339"/>
      <c r="H185" s="341"/>
      <c r="I185" s="144" t="s">
        <v>19</v>
      </c>
      <c r="J185" s="178" t="s">
        <v>180</v>
      </c>
      <c r="K185" s="178" t="s">
        <v>180</v>
      </c>
      <c r="L185" s="178" t="s">
        <v>180</v>
      </c>
      <c r="M185" s="178" t="s">
        <v>180</v>
      </c>
      <c r="N185" s="178" t="s">
        <v>180</v>
      </c>
      <c r="O185" s="178" t="s">
        <v>180</v>
      </c>
      <c r="P185" s="178" t="s">
        <v>180</v>
      </c>
      <c r="Q185" s="178" t="s">
        <v>180</v>
      </c>
      <c r="R185" s="178" t="s">
        <v>180</v>
      </c>
      <c r="S185" s="178" t="s">
        <v>180</v>
      </c>
      <c r="T185" s="178" t="s">
        <v>180</v>
      </c>
      <c r="U185" s="178" t="s">
        <v>180</v>
      </c>
      <c r="V185" s="77"/>
    </row>
    <row r="186" spans="1:22" s="2" customFormat="1" ht="63.75" customHeight="1" x14ac:dyDescent="0.2">
      <c r="A186" s="299">
        <v>1</v>
      </c>
      <c r="B186" s="301" t="s">
        <v>132</v>
      </c>
      <c r="C186" s="291" t="s">
        <v>196</v>
      </c>
      <c r="D186" s="331" t="s">
        <v>121</v>
      </c>
      <c r="E186" s="340"/>
      <c r="F186" s="342" t="s">
        <v>156</v>
      </c>
      <c r="G186" s="338" t="s">
        <v>199</v>
      </c>
      <c r="H186" s="340" t="s">
        <v>197</v>
      </c>
      <c r="I186" s="144" t="s">
        <v>18</v>
      </c>
      <c r="J186" s="178" t="s">
        <v>180</v>
      </c>
      <c r="K186" s="273">
        <f>'[1]Costing Sept ''21'!$P$30</f>
        <v>0.86493821700000006</v>
      </c>
      <c r="L186" s="273">
        <f>'[1]Costing Sept ''21'!$P$30</f>
        <v>0.86493821700000006</v>
      </c>
      <c r="M186" s="273">
        <f>'[1]Costing Sept ''21'!$P$30</f>
        <v>0.86493821700000006</v>
      </c>
      <c r="N186" s="178" t="s">
        <v>180</v>
      </c>
      <c r="O186" s="178" t="s">
        <v>180</v>
      </c>
      <c r="P186" s="178" t="s">
        <v>180</v>
      </c>
      <c r="Q186" s="178" t="s">
        <v>180</v>
      </c>
      <c r="R186" s="178" t="s">
        <v>180</v>
      </c>
      <c r="S186" s="178" t="s">
        <v>180</v>
      </c>
      <c r="T186" s="178" t="s">
        <v>180</v>
      </c>
      <c r="U186" s="178" t="s">
        <v>180</v>
      </c>
      <c r="V186" s="76" t="s">
        <v>198</v>
      </c>
    </row>
    <row r="187" spans="1:22" ht="24" customHeight="1" x14ac:dyDescent="0.2">
      <c r="A187" s="300"/>
      <c r="B187" s="302"/>
      <c r="C187" s="291"/>
      <c r="D187" s="332"/>
      <c r="E187" s="341"/>
      <c r="F187" s="343"/>
      <c r="G187" s="339"/>
      <c r="H187" s="341"/>
      <c r="I187" s="144" t="s">
        <v>19</v>
      </c>
      <c r="J187" s="178" t="s">
        <v>180</v>
      </c>
      <c r="K187" s="178" t="s">
        <v>180</v>
      </c>
      <c r="L187" s="178" t="s">
        <v>180</v>
      </c>
      <c r="M187" s="178" t="s">
        <v>180</v>
      </c>
      <c r="N187" s="178" t="s">
        <v>180</v>
      </c>
      <c r="O187" s="178" t="s">
        <v>180</v>
      </c>
      <c r="P187" s="178" t="s">
        <v>180</v>
      </c>
      <c r="Q187" s="178" t="s">
        <v>180</v>
      </c>
      <c r="R187" s="178" t="s">
        <v>180</v>
      </c>
      <c r="S187" s="178" t="s">
        <v>180</v>
      </c>
      <c r="T187" s="178" t="s">
        <v>180</v>
      </c>
      <c r="U187" s="178" t="s">
        <v>180</v>
      </c>
      <c r="V187" s="77"/>
    </row>
    <row r="188" spans="1:22" s="2" customFormat="1" ht="59.25" customHeight="1" x14ac:dyDescent="0.2">
      <c r="A188" s="299">
        <v>1</v>
      </c>
      <c r="B188" s="301" t="s">
        <v>166</v>
      </c>
      <c r="C188" s="291" t="s">
        <v>196</v>
      </c>
      <c r="D188" s="331" t="s">
        <v>121</v>
      </c>
      <c r="E188" s="340"/>
      <c r="F188" s="342" t="s">
        <v>156</v>
      </c>
      <c r="G188" s="338" t="s">
        <v>199</v>
      </c>
      <c r="H188" s="340" t="s">
        <v>197</v>
      </c>
      <c r="I188" s="144" t="s">
        <v>18</v>
      </c>
      <c r="J188" s="178" t="s">
        <v>180</v>
      </c>
      <c r="K188" s="273">
        <f>'[1]Costing Sept ''21'!$P$31</f>
        <v>0.65278356000000015</v>
      </c>
      <c r="L188" s="273">
        <f>'[1]Costing Sept ''21'!$P$31</f>
        <v>0.65278356000000015</v>
      </c>
      <c r="M188" s="273">
        <f>'[1]Costing Sept ''21'!$P$31</f>
        <v>0.65278356000000015</v>
      </c>
      <c r="N188" s="178" t="s">
        <v>180</v>
      </c>
      <c r="O188" s="178" t="s">
        <v>180</v>
      </c>
      <c r="P188" s="178" t="s">
        <v>180</v>
      </c>
      <c r="Q188" s="178" t="s">
        <v>180</v>
      </c>
      <c r="R188" s="178" t="s">
        <v>180</v>
      </c>
      <c r="S188" s="178" t="s">
        <v>180</v>
      </c>
      <c r="T188" s="178" t="s">
        <v>180</v>
      </c>
      <c r="U188" s="178" t="s">
        <v>180</v>
      </c>
      <c r="V188" s="76" t="s">
        <v>198</v>
      </c>
    </row>
    <row r="189" spans="1:22" ht="28.5" customHeight="1" x14ac:dyDescent="0.2">
      <c r="A189" s="300"/>
      <c r="B189" s="302"/>
      <c r="C189" s="291"/>
      <c r="D189" s="332"/>
      <c r="E189" s="341"/>
      <c r="F189" s="343"/>
      <c r="G189" s="339"/>
      <c r="H189" s="341"/>
      <c r="I189" s="144" t="s">
        <v>19</v>
      </c>
      <c r="J189" s="178" t="s">
        <v>180</v>
      </c>
      <c r="K189" s="178" t="s">
        <v>180</v>
      </c>
      <c r="L189" s="178" t="s">
        <v>180</v>
      </c>
      <c r="M189" s="178" t="s">
        <v>180</v>
      </c>
      <c r="N189" s="178" t="s">
        <v>180</v>
      </c>
      <c r="O189" s="178" t="s">
        <v>180</v>
      </c>
      <c r="P189" s="178" t="s">
        <v>180</v>
      </c>
      <c r="Q189" s="178" t="s">
        <v>180</v>
      </c>
      <c r="R189" s="178" t="s">
        <v>180</v>
      </c>
      <c r="S189" s="178" t="s">
        <v>180</v>
      </c>
      <c r="T189" s="178" t="s">
        <v>180</v>
      </c>
      <c r="U189" s="178" t="s">
        <v>180</v>
      </c>
      <c r="V189" s="77"/>
    </row>
    <row r="190" spans="1:22" s="2" customFormat="1" ht="59.25" customHeight="1" x14ac:dyDescent="0.2">
      <c r="A190" s="299">
        <v>1</v>
      </c>
      <c r="B190" s="301" t="s">
        <v>169</v>
      </c>
      <c r="C190" s="291" t="s">
        <v>196</v>
      </c>
      <c r="D190" s="331" t="s">
        <v>121</v>
      </c>
      <c r="E190" s="340"/>
      <c r="F190" s="342" t="s">
        <v>156</v>
      </c>
      <c r="G190" s="338" t="s">
        <v>200</v>
      </c>
      <c r="H190" s="340" t="s">
        <v>197</v>
      </c>
      <c r="I190" s="144" t="s">
        <v>18</v>
      </c>
      <c r="J190" s="178" t="s">
        <v>180</v>
      </c>
      <c r="K190" s="273">
        <f>'[1]Costing Sept ''21'!$P$32</f>
        <v>0.68542273800000009</v>
      </c>
      <c r="L190" s="273">
        <f>'[1]Costing Sept ''21'!$P$32</f>
        <v>0.68542273800000009</v>
      </c>
      <c r="M190" s="273">
        <f>'[1]Costing Sept ''21'!$P$32</f>
        <v>0.68542273800000009</v>
      </c>
      <c r="N190" s="178" t="s">
        <v>180</v>
      </c>
      <c r="O190" s="178" t="s">
        <v>180</v>
      </c>
      <c r="P190" s="178" t="s">
        <v>180</v>
      </c>
      <c r="Q190" s="178" t="s">
        <v>180</v>
      </c>
      <c r="R190" s="178" t="s">
        <v>180</v>
      </c>
      <c r="S190" s="178" t="s">
        <v>180</v>
      </c>
      <c r="T190" s="178" t="s">
        <v>180</v>
      </c>
      <c r="U190" s="178" t="s">
        <v>180</v>
      </c>
      <c r="V190" s="76" t="s">
        <v>198</v>
      </c>
    </row>
    <row r="191" spans="1:22" ht="37.5" customHeight="1" x14ac:dyDescent="0.2">
      <c r="A191" s="300"/>
      <c r="B191" s="302"/>
      <c r="C191" s="291"/>
      <c r="D191" s="332"/>
      <c r="E191" s="341"/>
      <c r="F191" s="343"/>
      <c r="G191" s="339"/>
      <c r="H191" s="341"/>
      <c r="I191" s="144" t="s">
        <v>19</v>
      </c>
      <c r="J191" s="178" t="s">
        <v>180</v>
      </c>
      <c r="K191" s="178" t="s">
        <v>180</v>
      </c>
      <c r="L191" s="178" t="s">
        <v>180</v>
      </c>
      <c r="M191" s="178" t="s">
        <v>180</v>
      </c>
      <c r="N191" s="178" t="s">
        <v>180</v>
      </c>
      <c r="O191" s="178" t="s">
        <v>180</v>
      </c>
      <c r="P191" s="178" t="s">
        <v>180</v>
      </c>
      <c r="Q191" s="178" t="s">
        <v>180</v>
      </c>
      <c r="R191" s="178" t="s">
        <v>180</v>
      </c>
      <c r="S191" s="178" t="s">
        <v>180</v>
      </c>
      <c r="T191" s="178" t="s">
        <v>180</v>
      </c>
      <c r="U191" s="178" t="s">
        <v>180</v>
      </c>
      <c r="V191" s="77"/>
    </row>
    <row r="192" spans="1:22" s="2" customFormat="1" ht="59.25" customHeight="1" x14ac:dyDescent="0.2">
      <c r="A192" s="299">
        <v>1</v>
      </c>
      <c r="B192" s="301" t="s">
        <v>170</v>
      </c>
      <c r="C192" s="291" t="s">
        <v>196</v>
      </c>
      <c r="D192" s="331" t="s">
        <v>121</v>
      </c>
      <c r="E192" s="340"/>
      <c r="F192" s="342" t="s">
        <v>156</v>
      </c>
      <c r="G192" s="338" t="s">
        <v>201</v>
      </c>
      <c r="H192" s="340" t="s">
        <v>197</v>
      </c>
      <c r="I192" s="144" t="s">
        <v>18</v>
      </c>
      <c r="J192" s="178" t="s">
        <v>180</v>
      </c>
      <c r="K192" s="273">
        <f>'[1]Costing Sept ''21'!$P$33</f>
        <v>0.62014438199999999</v>
      </c>
      <c r="L192" s="273">
        <f>'[1]Costing Sept ''21'!$P$33</f>
        <v>0.62014438199999999</v>
      </c>
      <c r="M192" s="273">
        <f>'[1]Costing Sept ''21'!$P$33</f>
        <v>0.62014438199999999</v>
      </c>
      <c r="N192" s="178" t="s">
        <v>180</v>
      </c>
      <c r="O192" s="178" t="s">
        <v>180</v>
      </c>
      <c r="P192" s="178" t="s">
        <v>180</v>
      </c>
      <c r="Q192" s="178" t="s">
        <v>180</v>
      </c>
      <c r="R192" s="178" t="s">
        <v>180</v>
      </c>
      <c r="S192" s="178" t="s">
        <v>180</v>
      </c>
      <c r="T192" s="178" t="s">
        <v>180</v>
      </c>
      <c r="U192" s="178" t="s">
        <v>180</v>
      </c>
      <c r="V192" s="76" t="s">
        <v>198</v>
      </c>
    </row>
    <row r="193" spans="1:22" ht="37.5" customHeight="1" x14ac:dyDescent="0.2">
      <c r="A193" s="300"/>
      <c r="B193" s="302"/>
      <c r="C193" s="291"/>
      <c r="D193" s="332"/>
      <c r="E193" s="341"/>
      <c r="F193" s="343"/>
      <c r="G193" s="339"/>
      <c r="H193" s="341"/>
      <c r="I193" s="144" t="s">
        <v>19</v>
      </c>
      <c r="J193" s="178" t="s">
        <v>180</v>
      </c>
      <c r="K193" s="178" t="s">
        <v>180</v>
      </c>
      <c r="L193" s="178" t="s">
        <v>180</v>
      </c>
      <c r="M193" s="178" t="s">
        <v>180</v>
      </c>
      <c r="N193" s="178" t="s">
        <v>180</v>
      </c>
      <c r="O193" s="178" t="s">
        <v>180</v>
      </c>
      <c r="P193" s="178" t="s">
        <v>180</v>
      </c>
      <c r="Q193" s="178" t="s">
        <v>180</v>
      </c>
      <c r="R193" s="178" t="s">
        <v>180</v>
      </c>
      <c r="S193" s="178" t="s">
        <v>180</v>
      </c>
      <c r="T193" s="178" t="s">
        <v>180</v>
      </c>
      <c r="U193" s="178" t="s">
        <v>180</v>
      </c>
      <c r="V193" s="77"/>
    </row>
    <row r="194" spans="1:22" s="2" customFormat="1" ht="59.25" customHeight="1" x14ac:dyDescent="0.2">
      <c r="A194" s="299">
        <v>1</v>
      </c>
      <c r="B194" s="301" t="s">
        <v>202</v>
      </c>
      <c r="C194" s="291" t="s">
        <v>196</v>
      </c>
      <c r="D194" s="331" t="s">
        <v>121</v>
      </c>
      <c r="E194" s="340"/>
      <c r="F194" s="342" t="s">
        <v>156</v>
      </c>
      <c r="G194" s="338" t="s">
        <v>203</v>
      </c>
      <c r="H194" s="340" t="s">
        <v>197</v>
      </c>
      <c r="I194" s="144" t="s">
        <v>18</v>
      </c>
      <c r="J194" s="178" t="s">
        <v>180</v>
      </c>
      <c r="K194" s="273">
        <f>'[1]Costing Sept ''21'!$P$34</f>
        <v>0.65278356000000015</v>
      </c>
      <c r="L194" s="273">
        <f>'[1]Costing Sept ''21'!$P$34</f>
        <v>0.65278356000000015</v>
      </c>
      <c r="M194" s="273">
        <f>'[1]Costing Sept ''21'!$P$34</f>
        <v>0.65278356000000015</v>
      </c>
      <c r="N194" s="178" t="s">
        <v>180</v>
      </c>
      <c r="O194" s="178" t="s">
        <v>180</v>
      </c>
      <c r="P194" s="178" t="s">
        <v>180</v>
      </c>
      <c r="Q194" s="178" t="s">
        <v>180</v>
      </c>
      <c r="R194" s="178" t="s">
        <v>180</v>
      </c>
      <c r="S194" s="178" t="s">
        <v>180</v>
      </c>
      <c r="T194" s="178" t="s">
        <v>180</v>
      </c>
      <c r="U194" s="178" t="s">
        <v>180</v>
      </c>
      <c r="V194" s="76" t="s">
        <v>198</v>
      </c>
    </row>
    <row r="195" spans="1:22" ht="51.75" customHeight="1" x14ac:dyDescent="0.2">
      <c r="A195" s="300"/>
      <c r="B195" s="302"/>
      <c r="C195" s="291"/>
      <c r="D195" s="332"/>
      <c r="E195" s="341"/>
      <c r="F195" s="343"/>
      <c r="G195" s="339"/>
      <c r="H195" s="341"/>
      <c r="I195" s="144" t="s">
        <v>19</v>
      </c>
      <c r="J195" s="178" t="s">
        <v>180</v>
      </c>
      <c r="K195" s="178" t="s">
        <v>180</v>
      </c>
      <c r="L195" s="178" t="s">
        <v>180</v>
      </c>
      <c r="M195" s="178" t="s">
        <v>180</v>
      </c>
      <c r="N195" s="178" t="s">
        <v>180</v>
      </c>
      <c r="O195" s="178" t="s">
        <v>180</v>
      </c>
      <c r="P195" s="178" t="s">
        <v>180</v>
      </c>
      <c r="Q195" s="178" t="s">
        <v>180</v>
      </c>
      <c r="R195" s="178" t="s">
        <v>180</v>
      </c>
      <c r="S195" s="178" t="s">
        <v>180</v>
      </c>
      <c r="T195" s="178" t="s">
        <v>180</v>
      </c>
      <c r="U195" s="178" t="s">
        <v>180</v>
      </c>
      <c r="V195" s="77"/>
    </row>
    <row r="196" spans="1:22" s="2" customFormat="1" ht="59.25" customHeight="1" x14ac:dyDescent="0.2">
      <c r="A196" s="299">
        <v>1</v>
      </c>
      <c r="B196" s="301" t="s">
        <v>204</v>
      </c>
      <c r="C196" s="291" t="s">
        <v>196</v>
      </c>
      <c r="D196" s="331" t="s">
        <v>121</v>
      </c>
      <c r="E196" s="340"/>
      <c r="F196" s="342" t="s">
        <v>156</v>
      </c>
      <c r="G196" s="338" t="s">
        <v>205</v>
      </c>
      <c r="H196" s="340" t="s">
        <v>197</v>
      </c>
      <c r="I196" s="144" t="s">
        <v>18</v>
      </c>
      <c r="J196" s="178" t="s">
        <v>180</v>
      </c>
      <c r="K196" s="273">
        <f>'[1]Costing Sept ''21'!$P$35</f>
        <v>0.53854643700000004</v>
      </c>
      <c r="L196" s="273">
        <f>'[1]Costing Sept ''21'!$P$35</f>
        <v>0.53854643700000004</v>
      </c>
      <c r="M196" s="273">
        <f>'[1]Costing Sept ''21'!$P$35</f>
        <v>0.53854643700000004</v>
      </c>
      <c r="N196" s="178" t="s">
        <v>180</v>
      </c>
      <c r="O196" s="178" t="s">
        <v>180</v>
      </c>
      <c r="P196" s="178" t="s">
        <v>180</v>
      </c>
      <c r="Q196" s="178" t="s">
        <v>180</v>
      </c>
      <c r="R196" s="178" t="s">
        <v>180</v>
      </c>
      <c r="S196" s="178" t="s">
        <v>180</v>
      </c>
      <c r="T196" s="178" t="s">
        <v>180</v>
      </c>
      <c r="U196" s="178" t="s">
        <v>180</v>
      </c>
      <c r="V196" s="76" t="s">
        <v>198</v>
      </c>
    </row>
    <row r="197" spans="1:22" ht="51.75" customHeight="1" x14ac:dyDescent="0.2">
      <c r="A197" s="300"/>
      <c r="B197" s="302"/>
      <c r="C197" s="291"/>
      <c r="D197" s="332"/>
      <c r="E197" s="341"/>
      <c r="F197" s="343"/>
      <c r="G197" s="339"/>
      <c r="H197" s="341"/>
      <c r="I197" s="144" t="s">
        <v>19</v>
      </c>
      <c r="J197" s="178" t="s">
        <v>180</v>
      </c>
      <c r="K197" s="178" t="s">
        <v>180</v>
      </c>
      <c r="L197" s="178" t="s">
        <v>180</v>
      </c>
      <c r="M197" s="178" t="s">
        <v>180</v>
      </c>
      <c r="N197" s="178" t="s">
        <v>180</v>
      </c>
      <c r="O197" s="178" t="s">
        <v>180</v>
      </c>
      <c r="P197" s="178" t="s">
        <v>180</v>
      </c>
      <c r="Q197" s="178" t="s">
        <v>180</v>
      </c>
      <c r="R197" s="178" t="s">
        <v>180</v>
      </c>
      <c r="S197" s="178" t="s">
        <v>180</v>
      </c>
      <c r="T197" s="178" t="s">
        <v>180</v>
      </c>
      <c r="U197" s="178" t="s">
        <v>180</v>
      </c>
      <c r="V197" s="77"/>
    </row>
    <row r="198" spans="1:22" s="2" customFormat="1" ht="59.25" customHeight="1" x14ac:dyDescent="0.2">
      <c r="A198" s="299">
        <v>1</v>
      </c>
      <c r="B198" s="301" t="s">
        <v>206</v>
      </c>
      <c r="C198" s="291" t="s">
        <v>196</v>
      </c>
      <c r="D198" s="331" t="s">
        <v>121</v>
      </c>
      <c r="E198" s="340"/>
      <c r="F198" s="342" t="s">
        <v>156</v>
      </c>
      <c r="G198" s="338" t="s">
        <v>207</v>
      </c>
      <c r="H198" s="340" t="s">
        <v>197</v>
      </c>
      <c r="I198" s="144" t="s">
        <v>18</v>
      </c>
      <c r="J198" s="178" t="s">
        <v>180</v>
      </c>
      <c r="K198" s="273">
        <f>'[1]Costing Sept ''21'!$P$36</f>
        <v>0.65278356000000015</v>
      </c>
      <c r="L198" s="273">
        <f>'[1]Costing Sept ''21'!$P$36</f>
        <v>0.65278356000000015</v>
      </c>
      <c r="M198" s="273">
        <f>'[1]Costing Sept ''21'!$P$36</f>
        <v>0.65278356000000015</v>
      </c>
      <c r="N198" s="178" t="s">
        <v>180</v>
      </c>
      <c r="O198" s="178" t="s">
        <v>180</v>
      </c>
      <c r="P198" s="178" t="s">
        <v>180</v>
      </c>
      <c r="Q198" s="178" t="s">
        <v>180</v>
      </c>
      <c r="R198" s="178" t="s">
        <v>180</v>
      </c>
      <c r="S198" s="178" t="s">
        <v>180</v>
      </c>
      <c r="T198" s="178" t="s">
        <v>180</v>
      </c>
      <c r="U198" s="178" t="s">
        <v>180</v>
      </c>
      <c r="V198" s="76" t="s">
        <v>198</v>
      </c>
    </row>
    <row r="199" spans="1:22" ht="51.75" customHeight="1" x14ac:dyDescent="0.2">
      <c r="A199" s="300"/>
      <c r="B199" s="302"/>
      <c r="C199" s="291"/>
      <c r="D199" s="332"/>
      <c r="E199" s="341"/>
      <c r="F199" s="343"/>
      <c r="G199" s="339"/>
      <c r="H199" s="341"/>
      <c r="I199" s="144" t="s">
        <v>19</v>
      </c>
      <c r="J199" s="178" t="s">
        <v>180</v>
      </c>
      <c r="K199" s="178" t="s">
        <v>180</v>
      </c>
      <c r="L199" s="178" t="s">
        <v>180</v>
      </c>
      <c r="M199" s="178" t="s">
        <v>180</v>
      </c>
      <c r="N199" s="178" t="s">
        <v>180</v>
      </c>
      <c r="O199" s="178" t="s">
        <v>180</v>
      </c>
      <c r="P199" s="178" t="s">
        <v>180</v>
      </c>
      <c r="Q199" s="178" t="s">
        <v>180</v>
      </c>
      <c r="R199" s="178" t="s">
        <v>180</v>
      </c>
      <c r="S199" s="178" t="s">
        <v>180</v>
      </c>
      <c r="T199" s="178" t="s">
        <v>180</v>
      </c>
      <c r="U199" s="178" t="s">
        <v>180</v>
      </c>
      <c r="V199" s="77"/>
    </row>
    <row r="200" spans="1:22" s="2" customFormat="1" ht="59.25" customHeight="1" x14ac:dyDescent="0.2">
      <c r="A200" s="299">
        <v>1</v>
      </c>
      <c r="B200" s="301" t="s">
        <v>208</v>
      </c>
      <c r="C200" s="291" t="s">
        <v>196</v>
      </c>
      <c r="D200" s="331" t="s">
        <v>121</v>
      </c>
      <c r="E200" s="340"/>
      <c r="F200" s="342" t="s">
        <v>156</v>
      </c>
      <c r="G200" s="338" t="s">
        <v>209</v>
      </c>
      <c r="H200" s="340" t="s">
        <v>197</v>
      </c>
      <c r="I200" s="144" t="s">
        <v>18</v>
      </c>
      <c r="J200" s="178" t="s">
        <v>180</v>
      </c>
      <c r="K200" s="273">
        <f>'[1]Costing Sept ''21'!$P$37</f>
        <v>0.78334027200000012</v>
      </c>
      <c r="L200" s="273">
        <f>'[1]Costing Sept ''21'!$P$37</f>
        <v>0.78334027200000012</v>
      </c>
      <c r="M200" s="273">
        <f>'[1]Costing Sept ''21'!$P$37</f>
        <v>0.78334027200000012</v>
      </c>
      <c r="N200" s="178" t="s">
        <v>180</v>
      </c>
      <c r="O200" s="178" t="s">
        <v>180</v>
      </c>
      <c r="P200" s="178" t="s">
        <v>180</v>
      </c>
      <c r="Q200" s="178" t="s">
        <v>180</v>
      </c>
      <c r="R200" s="178" t="s">
        <v>180</v>
      </c>
      <c r="S200" s="178" t="s">
        <v>180</v>
      </c>
      <c r="T200" s="178" t="s">
        <v>180</v>
      </c>
      <c r="U200" s="178" t="s">
        <v>180</v>
      </c>
      <c r="V200" s="76" t="s">
        <v>198</v>
      </c>
    </row>
    <row r="201" spans="1:22" ht="35.25" customHeight="1" x14ac:dyDescent="0.2">
      <c r="A201" s="300"/>
      <c r="B201" s="302"/>
      <c r="C201" s="291"/>
      <c r="D201" s="332"/>
      <c r="E201" s="341"/>
      <c r="F201" s="343"/>
      <c r="G201" s="339"/>
      <c r="H201" s="341"/>
      <c r="I201" s="144" t="s">
        <v>19</v>
      </c>
      <c r="J201" s="178" t="s">
        <v>180</v>
      </c>
      <c r="K201" s="178" t="s">
        <v>180</v>
      </c>
      <c r="L201" s="178" t="s">
        <v>180</v>
      </c>
      <c r="M201" s="178" t="s">
        <v>180</v>
      </c>
      <c r="N201" s="178" t="s">
        <v>180</v>
      </c>
      <c r="O201" s="178" t="s">
        <v>180</v>
      </c>
      <c r="P201" s="178" t="s">
        <v>180</v>
      </c>
      <c r="Q201" s="178" t="s">
        <v>180</v>
      </c>
      <c r="R201" s="178" t="s">
        <v>180</v>
      </c>
      <c r="S201" s="178" t="s">
        <v>180</v>
      </c>
      <c r="T201" s="178" t="s">
        <v>180</v>
      </c>
      <c r="U201" s="178" t="s">
        <v>180</v>
      </c>
      <c r="V201" s="77"/>
    </row>
    <row r="202" spans="1:22" s="2" customFormat="1" ht="59.25" customHeight="1" x14ac:dyDescent="0.2">
      <c r="A202" s="299">
        <v>1</v>
      </c>
      <c r="B202" s="301" t="s">
        <v>210</v>
      </c>
      <c r="C202" s="291" t="s">
        <v>196</v>
      </c>
      <c r="D202" s="331" t="s">
        <v>121</v>
      </c>
      <c r="E202" s="340"/>
      <c r="F202" s="342" t="s">
        <v>156</v>
      </c>
      <c r="G202" s="338" t="s">
        <v>211</v>
      </c>
      <c r="H202" s="340" t="s">
        <v>197</v>
      </c>
      <c r="I202" s="144" t="s">
        <v>18</v>
      </c>
      <c r="J202" s="178" t="s">
        <v>180</v>
      </c>
      <c r="K202" s="273">
        <f>'[1]Costing Sept ''21'!$P$38</f>
        <v>0.97917534000000006</v>
      </c>
      <c r="L202" s="273">
        <f>'[1]Costing Sept ''21'!$P$38</f>
        <v>0.97917534000000006</v>
      </c>
      <c r="M202" s="273">
        <f>'[1]Costing Sept ''21'!$P$38</f>
        <v>0.97917534000000006</v>
      </c>
      <c r="N202" s="178" t="s">
        <v>180</v>
      </c>
      <c r="O202" s="178" t="s">
        <v>180</v>
      </c>
      <c r="P202" s="178" t="s">
        <v>180</v>
      </c>
      <c r="Q202" s="178" t="s">
        <v>180</v>
      </c>
      <c r="R202" s="178" t="s">
        <v>180</v>
      </c>
      <c r="S202" s="178" t="s">
        <v>180</v>
      </c>
      <c r="T202" s="178" t="s">
        <v>180</v>
      </c>
      <c r="U202" s="178" t="s">
        <v>180</v>
      </c>
      <c r="V202" s="76" t="s">
        <v>198</v>
      </c>
    </row>
    <row r="203" spans="1:22" ht="35.25" customHeight="1" x14ac:dyDescent="0.2">
      <c r="A203" s="300"/>
      <c r="B203" s="302"/>
      <c r="C203" s="291"/>
      <c r="D203" s="332"/>
      <c r="E203" s="341"/>
      <c r="F203" s="343"/>
      <c r="G203" s="339"/>
      <c r="H203" s="341"/>
      <c r="I203" s="144" t="s">
        <v>19</v>
      </c>
      <c r="J203" s="178" t="s">
        <v>180</v>
      </c>
      <c r="K203" s="178" t="s">
        <v>180</v>
      </c>
      <c r="L203" s="178" t="s">
        <v>180</v>
      </c>
      <c r="M203" s="178" t="s">
        <v>180</v>
      </c>
      <c r="N203" s="178" t="s">
        <v>180</v>
      </c>
      <c r="O203" s="178" t="s">
        <v>180</v>
      </c>
      <c r="P203" s="178" t="s">
        <v>180</v>
      </c>
      <c r="Q203" s="178" t="s">
        <v>180</v>
      </c>
      <c r="R203" s="178" t="s">
        <v>180</v>
      </c>
      <c r="S203" s="178" t="s">
        <v>180</v>
      </c>
      <c r="T203" s="178" t="s">
        <v>180</v>
      </c>
      <c r="U203" s="178" t="s">
        <v>180</v>
      </c>
      <c r="V203" s="77"/>
    </row>
    <row r="204" spans="1:22" s="2" customFormat="1" ht="59.25" customHeight="1" x14ac:dyDescent="0.2">
      <c r="A204" s="299">
        <v>1</v>
      </c>
      <c r="B204" s="301" t="s">
        <v>212</v>
      </c>
      <c r="C204" s="291" t="s">
        <v>196</v>
      </c>
      <c r="D204" s="331" t="s">
        <v>121</v>
      </c>
      <c r="E204" s="340"/>
      <c r="F204" s="342" t="s">
        <v>156</v>
      </c>
      <c r="G204" s="338" t="s">
        <v>213</v>
      </c>
      <c r="H204" s="340" t="s">
        <v>197</v>
      </c>
      <c r="I204" s="144" t="s">
        <v>18</v>
      </c>
      <c r="J204" s="178" t="s">
        <v>180</v>
      </c>
      <c r="K204" s="273">
        <f>'[1]Costing Sept ''21'!$P$39</f>
        <v>0.78334027200000012</v>
      </c>
      <c r="L204" s="273">
        <f>'[1]Costing Sept ''21'!$P$39</f>
        <v>0.78334027200000012</v>
      </c>
      <c r="M204" s="273">
        <f>'[1]Costing Sept ''21'!$P$39</f>
        <v>0.78334027200000012</v>
      </c>
      <c r="N204" s="178" t="s">
        <v>180</v>
      </c>
      <c r="O204" s="178" t="s">
        <v>180</v>
      </c>
      <c r="P204" s="178" t="s">
        <v>180</v>
      </c>
      <c r="Q204" s="178" t="s">
        <v>180</v>
      </c>
      <c r="R204" s="178" t="s">
        <v>180</v>
      </c>
      <c r="S204" s="178" t="s">
        <v>180</v>
      </c>
      <c r="T204" s="178" t="s">
        <v>180</v>
      </c>
      <c r="U204" s="178" t="s">
        <v>180</v>
      </c>
      <c r="V204" s="76" t="s">
        <v>198</v>
      </c>
    </row>
    <row r="205" spans="1:22" ht="43.5" customHeight="1" x14ac:dyDescent="0.2">
      <c r="A205" s="300"/>
      <c r="B205" s="302"/>
      <c r="C205" s="291"/>
      <c r="D205" s="332"/>
      <c r="E205" s="341"/>
      <c r="F205" s="343"/>
      <c r="G205" s="339"/>
      <c r="H205" s="341"/>
      <c r="I205" s="144" t="s">
        <v>19</v>
      </c>
      <c r="J205" s="178" t="s">
        <v>180</v>
      </c>
      <c r="K205" s="178" t="s">
        <v>180</v>
      </c>
      <c r="L205" s="178" t="s">
        <v>180</v>
      </c>
      <c r="M205" s="178" t="s">
        <v>180</v>
      </c>
      <c r="N205" s="178" t="s">
        <v>180</v>
      </c>
      <c r="O205" s="178" t="s">
        <v>180</v>
      </c>
      <c r="P205" s="178" t="s">
        <v>180</v>
      </c>
      <c r="Q205" s="178" t="s">
        <v>180</v>
      </c>
      <c r="R205" s="178" t="s">
        <v>180</v>
      </c>
      <c r="S205" s="178" t="s">
        <v>180</v>
      </c>
      <c r="T205" s="178" t="s">
        <v>180</v>
      </c>
      <c r="U205" s="178" t="s">
        <v>180</v>
      </c>
      <c r="V205" s="77"/>
    </row>
    <row r="206" spans="1:22" s="2" customFormat="1" ht="59.25" customHeight="1" x14ac:dyDescent="0.2">
      <c r="A206" s="299">
        <v>1</v>
      </c>
      <c r="B206" s="301" t="s">
        <v>214</v>
      </c>
      <c r="C206" s="291" t="s">
        <v>196</v>
      </c>
      <c r="D206" s="331" t="s">
        <v>121</v>
      </c>
      <c r="E206" s="340"/>
      <c r="F206" s="342" t="s">
        <v>156</v>
      </c>
      <c r="G206" s="338" t="s">
        <v>213</v>
      </c>
      <c r="H206" s="340" t="s">
        <v>197</v>
      </c>
      <c r="I206" s="144" t="s">
        <v>18</v>
      </c>
      <c r="J206" s="178" t="s">
        <v>180</v>
      </c>
      <c r="K206" s="273">
        <f>'[1]Costing Sept ''21'!$P$40</f>
        <v>0.83229903900000013</v>
      </c>
      <c r="L206" s="273">
        <f>'[1]Costing Sept ''21'!$P$40</f>
        <v>0.83229903900000013</v>
      </c>
      <c r="M206" s="273">
        <f>'[1]Costing Sept ''21'!$P$40</f>
        <v>0.83229903900000013</v>
      </c>
      <c r="N206" s="178" t="s">
        <v>180</v>
      </c>
      <c r="O206" s="178" t="s">
        <v>180</v>
      </c>
      <c r="P206" s="178" t="s">
        <v>180</v>
      </c>
      <c r="Q206" s="178" t="s">
        <v>180</v>
      </c>
      <c r="R206" s="178" t="s">
        <v>180</v>
      </c>
      <c r="S206" s="178" t="s">
        <v>180</v>
      </c>
      <c r="T206" s="178" t="s">
        <v>180</v>
      </c>
      <c r="U206" s="178" t="s">
        <v>180</v>
      </c>
      <c r="V206" s="76" t="s">
        <v>198</v>
      </c>
    </row>
    <row r="207" spans="1:22" ht="43.5" customHeight="1" x14ac:dyDescent="0.2">
      <c r="A207" s="300"/>
      <c r="B207" s="302"/>
      <c r="C207" s="291"/>
      <c r="D207" s="332"/>
      <c r="E207" s="341"/>
      <c r="F207" s="343"/>
      <c r="G207" s="339"/>
      <c r="H207" s="341"/>
      <c r="I207" s="144" t="s">
        <v>19</v>
      </c>
      <c r="J207" s="178" t="s">
        <v>180</v>
      </c>
      <c r="K207" s="178" t="s">
        <v>180</v>
      </c>
      <c r="L207" s="178" t="s">
        <v>180</v>
      </c>
      <c r="M207" s="178" t="s">
        <v>180</v>
      </c>
      <c r="N207" s="178" t="s">
        <v>180</v>
      </c>
      <c r="O207" s="178" t="s">
        <v>180</v>
      </c>
      <c r="P207" s="178" t="s">
        <v>180</v>
      </c>
      <c r="Q207" s="178" t="s">
        <v>180</v>
      </c>
      <c r="R207" s="178" t="s">
        <v>180</v>
      </c>
      <c r="S207" s="178" t="s">
        <v>180</v>
      </c>
      <c r="T207" s="178" t="s">
        <v>180</v>
      </c>
      <c r="U207" s="178" t="s">
        <v>180</v>
      </c>
      <c r="V207" s="77"/>
    </row>
    <row r="208" spans="1:22" s="2" customFormat="1" ht="18.75" customHeight="1" x14ac:dyDescent="0.2">
      <c r="A208" s="295">
        <v>2</v>
      </c>
      <c r="B208" s="365" t="s">
        <v>189</v>
      </c>
      <c r="C208" s="313" t="s">
        <v>106</v>
      </c>
      <c r="D208" s="313" t="s">
        <v>107</v>
      </c>
      <c r="E208" s="92" t="s">
        <v>108</v>
      </c>
      <c r="F208" s="92" t="s">
        <v>109</v>
      </c>
      <c r="G208" s="432" t="s">
        <v>193</v>
      </c>
      <c r="H208" s="313"/>
      <c r="I208" s="139" t="s">
        <v>19</v>
      </c>
      <c r="J208" s="274">
        <f>(0.8*9/100)+0.8</f>
        <v>0.87200000000000011</v>
      </c>
      <c r="K208" s="274">
        <f t="shared" ref="K208:U208" si="70">(0.8*9/100)+0.8</f>
        <v>0.87200000000000011</v>
      </c>
      <c r="L208" s="274">
        <f t="shared" si="70"/>
        <v>0.87200000000000011</v>
      </c>
      <c r="M208" s="274">
        <f t="shared" si="70"/>
        <v>0.87200000000000011</v>
      </c>
      <c r="N208" s="274">
        <f t="shared" si="70"/>
        <v>0.87200000000000011</v>
      </c>
      <c r="O208" s="274">
        <f t="shared" si="70"/>
        <v>0.87200000000000011</v>
      </c>
      <c r="P208" s="274">
        <f t="shared" si="70"/>
        <v>0.87200000000000011</v>
      </c>
      <c r="Q208" s="274">
        <f t="shared" si="70"/>
        <v>0.87200000000000011</v>
      </c>
      <c r="R208" s="274">
        <f t="shared" si="70"/>
        <v>0.87200000000000011</v>
      </c>
      <c r="S208" s="274">
        <f t="shared" si="70"/>
        <v>0.87200000000000011</v>
      </c>
      <c r="T208" s="274">
        <f t="shared" si="70"/>
        <v>0.87200000000000011</v>
      </c>
      <c r="U208" s="274">
        <f t="shared" si="70"/>
        <v>0.87200000000000011</v>
      </c>
      <c r="V208" s="91" t="s">
        <v>87</v>
      </c>
    </row>
    <row r="209" spans="1:22" s="2" customFormat="1" ht="18.75" customHeight="1" x14ac:dyDescent="0.2">
      <c r="A209" s="296"/>
      <c r="B209" s="366"/>
      <c r="C209" s="314"/>
      <c r="D209" s="314"/>
      <c r="E209" s="93" t="s">
        <v>111</v>
      </c>
      <c r="F209" s="93" t="s">
        <v>109</v>
      </c>
      <c r="G209" s="433"/>
      <c r="H209" s="314"/>
      <c r="I209" s="54" t="s">
        <v>18</v>
      </c>
      <c r="J209" s="274">
        <f>+J208+0.5</f>
        <v>1.3720000000000001</v>
      </c>
      <c r="K209" s="274">
        <f t="shared" ref="K209:U209" si="71">+K208+0.5</f>
        <v>1.3720000000000001</v>
      </c>
      <c r="L209" s="274">
        <f t="shared" si="71"/>
        <v>1.3720000000000001</v>
      </c>
      <c r="M209" s="274">
        <f t="shared" si="71"/>
        <v>1.3720000000000001</v>
      </c>
      <c r="N209" s="274">
        <f t="shared" si="71"/>
        <v>1.3720000000000001</v>
      </c>
      <c r="O209" s="274">
        <f t="shared" si="71"/>
        <v>1.3720000000000001</v>
      </c>
      <c r="P209" s="274">
        <f t="shared" si="71"/>
        <v>1.3720000000000001</v>
      </c>
      <c r="Q209" s="274">
        <f t="shared" si="71"/>
        <v>1.3720000000000001</v>
      </c>
      <c r="R209" s="274">
        <f t="shared" si="71"/>
        <v>1.3720000000000001</v>
      </c>
      <c r="S209" s="274">
        <f t="shared" si="71"/>
        <v>1.3720000000000001</v>
      </c>
      <c r="T209" s="274">
        <f t="shared" si="71"/>
        <v>1.3720000000000001</v>
      </c>
      <c r="U209" s="274">
        <f t="shared" si="71"/>
        <v>1.3720000000000001</v>
      </c>
      <c r="V209" s="91" t="s">
        <v>127</v>
      </c>
    </row>
    <row r="210" spans="1:22" s="102" customFormat="1" ht="18.75" customHeight="1" x14ac:dyDescent="0.2">
      <c r="A210" s="285">
        <v>2</v>
      </c>
      <c r="B210" s="430" t="s">
        <v>190</v>
      </c>
      <c r="C210" s="285" t="s">
        <v>106</v>
      </c>
      <c r="D210" s="285" t="s">
        <v>107</v>
      </c>
      <c r="E210" s="96" t="s">
        <v>108</v>
      </c>
      <c r="F210" s="96" t="s">
        <v>109</v>
      </c>
      <c r="G210" s="165" t="s">
        <v>193</v>
      </c>
      <c r="H210" s="285"/>
      <c r="I210" s="136" t="s">
        <v>19</v>
      </c>
      <c r="J210" s="275">
        <v>1.1200000000000001</v>
      </c>
      <c r="K210" s="275">
        <v>1.1200000000000001</v>
      </c>
      <c r="L210" s="275">
        <v>1.1200000000000001</v>
      </c>
      <c r="M210" s="275">
        <v>1.1200000000000001</v>
      </c>
      <c r="N210" s="275">
        <v>1.1200000000000001</v>
      </c>
      <c r="O210" s="275">
        <v>1.1200000000000001</v>
      </c>
      <c r="P210" s="275">
        <v>1.1200000000000001</v>
      </c>
      <c r="Q210" s="275">
        <v>1.1200000000000001</v>
      </c>
      <c r="R210" s="275">
        <v>1.1200000000000001</v>
      </c>
      <c r="S210" s="275">
        <v>1.1200000000000001</v>
      </c>
      <c r="T210" s="275">
        <v>1.1200000000000001</v>
      </c>
      <c r="U210" s="275">
        <v>1.1200000000000001</v>
      </c>
      <c r="V210" s="100" t="s">
        <v>87</v>
      </c>
    </row>
    <row r="211" spans="1:22" s="102" customFormat="1" ht="18.75" customHeight="1" x14ac:dyDescent="0.2">
      <c r="A211" s="286"/>
      <c r="B211" s="431"/>
      <c r="C211" s="286"/>
      <c r="D211" s="286"/>
      <c r="E211" s="97" t="s">
        <v>111</v>
      </c>
      <c r="F211" s="97" t="s">
        <v>109</v>
      </c>
      <c r="G211" s="166"/>
      <c r="H211" s="286"/>
      <c r="I211" s="110" t="s">
        <v>18</v>
      </c>
      <c r="J211" s="275">
        <v>1.81</v>
      </c>
      <c r="K211" s="275">
        <v>1.81</v>
      </c>
      <c r="L211" s="275">
        <v>1.81</v>
      </c>
      <c r="M211" s="275">
        <v>1.81</v>
      </c>
      <c r="N211" s="275">
        <v>1.81</v>
      </c>
      <c r="O211" s="275">
        <v>1.81</v>
      </c>
      <c r="P211" s="275">
        <v>1.81</v>
      </c>
      <c r="Q211" s="275">
        <v>1.81</v>
      </c>
      <c r="R211" s="275">
        <v>1.81</v>
      </c>
      <c r="S211" s="275">
        <v>1.81</v>
      </c>
      <c r="T211" s="275">
        <v>1.81</v>
      </c>
      <c r="U211" s="275">
        <v>1.81</v>
      </c>
      <c r="V211" s="100" t="s">
        <v>127</v>
      </c>
    </row>
    <row r="212" spans="1:22" s="103" customFormat="1" ht="18.75" customHeight="1" x14ac:dyDescent="0.2">
      <c r="A212" s="313">
        <v>3</v>
      </c>
      <c r="B212" s="297" t="s">
        <v>76</v>
      </c>
      <c r="C212" s="211" t="s">
        <v>88</v>
      </c>
      <c r="D212" s="151" t="s">
        <v>89</v>
      </c>
      <c r="E212" s="212">
        <v>0.42</v>
      </c>
      <c r="F212" s="212" t="s">
        <v>90</v>
      </c>
      <c r="G212" s="445" t="s">
        <v>112</v>
      </c>
      <c r="H212" s="162" t="s">
        <v>93</v>
      </c>
      <c r="I212" s="189" t="s">
        <v>19</v>
      </c>
      <c r="J212" s="265">
        <v>0.55000000000000004</v>
      </c>
      <c r="K212" s="265">
        <v>0.55000000000000004</v>
      </c>
      <c r="L212" s="265">
        <v>0.55000000000000004</v>
      </c>
      <c r="M212" s="265">
        <v>0.55000000000000004</v>
      </c>
      <c r="N212" s="265">
        <v>0.55000000000000004</v>
      </c>
      <c r="O212" s="265">
        <v>0.55000000000000004</v>
      </c>
      <c r="P212" s="265">
        <v>0.55000000000000004</v>
      </c>
      <c r="Q212" s="265">
        <v>0.55000000000000004</v>
      </c>
      <c r="R212" s="265">
        <v>0.55000000000000004</v>
      </c>
      <c r="S212" s="265">
        <v>0.55000000000000004</v>
      </c>
      <c r="T212" s="265">
        <v>0.55000000000000004</v>
      </c>
      <c r="U212" s="265">
        <v>0.55000000000000004</v>
      </c>
      <c r="V212" s="108" t="s">
        <v>87</v>
      </c>
    </row>
    <row r="213" spans="1:22" s="103" customFormat="1" ht="18.75" customHeight="1" x14ac:dyDescent="0.2">
      <c r="A213" s="314"/>
      <c r="B213" s="298"/>
      <c r="C213" s="211" t="s">
        <v>88</v>
      </c>
      <c r="D213" s="151" t="s">
        <v>89</v>
      </c>
      <c r="E213" s="212" t="s">
        <v>113</v>
      </c>
      <c r="F213" s="212" t="s">
        <v>113</v>
      </c>
      <c r="G213" s="445"/>
      <c r="H213" s="162" t="s">
        <v>93</v>
      </c>
      <c r="I213" s="222" t="s">
        <v>18</v>
      </c>
      <c r="J213" s="265">
        <v>0.55000000000000004</v>
      </c>
      <c r="K213" s="265">
        <v>0.55000000000000004</v>
      </c>
      <c r="L213" s="265">
        <v>0.55000000000000004</v>
      </c>
      <c r="M213" s="265">
        <v>0.55000000000000004</v>
      </c>
      <c r="N213" s="265">
        <v>0.55000000000000004</v>
      </c>
      <c r="O213" s="265">
        <v>0.55000000000000004</v>
      </c>
      <c r="P213" s="265">
        <v>0.55000000000000004</v>
      </c>
      <c r="Q213" s="265">
        <v>0.55000000000000004</v>
      </c>
      <c r="R213" s="265">
        <v>0.55000000000000004</v>
      </c>
      <c r="S213" s="265">
        <v>0.55000000000000004</v>
      </c>
      <c r="T213" s="265">
        <v>0.55000000000000004</v>
      </c>
      <c r="U213" s="265">
        <v>0.55000000000000004</v>
      </c>
      <c r="V213" s="108" t="s">
        <v>87</v>
      </c>
    </row>
    <row r="214" spans="1:22" s="30" customFormat="1" ht="14.25" customHeight="1" x14ac:dyDescent="0.2">
      <c r="A214" s="33">
        <v>20</v>
      </c>
      <c r="B214" s="35" t="s">
        <v>48</v>
      </c>
      <c r="C214" s="157"/>
      <c r="D214" s="157"/>
      <c r="E214" s="157"/>
      <c r="F214" s="157"/>
      <c r="G214" s="167"/>
      <c r="H214" s="157"/>
      <c r="I214" s="134"/>
      <c r="J214" s="262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75"/>
    </row>
    <row r="215" spans="1:22" ht="33" customHeight="1" x14ac:dyDescent="0.2">
      <c r="A215" s="299">
        <v>1</v>
      </c>
      <c r="B215" s="301" t="s">
        <v>178</v>
      </c>
      <c r="C215" s="71" t="s">
        <v>155</v>
      </c>
      <c r="D215" s="71" t="s">
        <v>179</v>
      </c>
      <c r="E215" s="361"/>
      <c r="F215" s="361" t="s">
        <v>156</v>
      </c>
      <c r="G215" s="369" t="s">
        <v>154</v>
      </c>
      <c r="H215" s="361">
        <v>50</v>
      </c>
      <c r="I215" s="144" t="s">
        <v>18</v>
      </c>
      <c r="J215" s="178" t="s">
        <v>180</v>
      </c>
      <c r="K215" s="185">
        <f>'[1]Costing Sept ''21'!$P$41</f>
        <v>24.650568000000003</v>
      </c>
      <c r="L215" s="185">
        <f>'[1]Costing Sept ''21'!$P$41</f>
        <v>24.650568000000003</v>
      </c>
      <c r="M215" s="185">
        <f>'[1]Costing Sept ''21'!$P$41</f>
        <v>24.650568000000003</v>
      </c>
      <c r="N215" s="178" t="s">
        <v>180</v>
      </c>
      <c r="O215" s="178" t="s">
        <v>180</v>
      </c>
      <c r="P215" s="178" t="s">
        <v>180</v>
      </c>
      <c r="Q215" s="178" t="s">
        <v>180</v>
      </c>
      <c r="R215" s="178" t="s">
        <v>180</v>
      </c>
      <c r="S215" s="178" t="s">
        <v>180</v>
      </c>
      <c r="T215" s="178" t="s">
        <v>180</v>
      </c>
      <c r="U215" s="178" t="s">
        <v>180</v>
      </c>
      <c r="V215" s="76" t="s">
        <v>85</v>
      </c>
    </row>
    <row r="216" spans="1:22" ht="18" customHeight="1" x14ac:dyDescent="0.2">
      <c r="A216" s="300"/>
      <c r="B216" s="302"/>
      <c r="C216" s="71"/>
      <c r="D216" s="71"/>
      <c r="E216" s="362"/>
      <c r="F216" s="362"/>
      <c r="G216" s="369"/>
      <c r="H216" s="362"/>
      <c r="I216" s="144" t="s">
        <v>19</v>
      </c>
      <c r="J216" s="178" t="s">
        <v>180</v>
      </c>
      <c r="K216" s="178" t="s">
        <v>180</v>
      </c>
      <c r="L216" s="178" t="s">
        <v>180</v>
      </c>
      <c r="M216" s="178" t="s">
        <v>180</v>
      </c>
      <c r="N216" s="178" t="s">
        <v>180</v>
      </c>
      <c r="O216" s="178" t="s">
        <v>180</v>
      </c>
      <c r="P216" s="178" t="s">
        <v>180</v>
      </c>
      <c r="Q216" s="178" t="s">
        <v>180</v>
      </c>
      <c r="R216" s="178" t="s">
        <v>180</v>
      </c>
      <c r="S216" s="178" t="s">
        <v>180</v>
      </c>
      <c r="T216" s="178" t="s">
        <v>180</v>
      </c>
      <c r="U216" s="178" t="s">
        <v>180</v>
      </c>
      <c r="V216" s="80" t="s">
        <v>86</v>
      </c>
    </row>
    <row r="217" spans="1:22" s="2" customFormat="1" ht="14.25" customHeight="1" x14ac:dyDescent="0.2">
      <c r="A217" s="299">
        <v>2</v>
      </c>
      <c r="B217" s="301" t="s">
        <v>75</v>
      </c>
      <c r="C217" s="391" t="s">
        <v>103</v>
      </c>
      <c r="D217" s="392"/>
      <c r="E217" s="392"/>
      <c r="F217" s="392"/>
      <c r="G217" s="392"/>
      <c r="H217" s="392"/>
      <c r="I217" s="392"/>
      <c r="J217" s="392"/>
      <c r="K217" s="392"/>
      <c r="L217" s="392"/>
      <c r="M217" s="392"/>
      <c r="N217" s="392"/>
      <c r="O217" s="392"/>
      <c r="P217" s="392"/>
      <c r="Q217" s="392"/>
      <c r="R217" s="392"/>
      <c r="S217" s="392"/>
      <c r="T217" s="392"/>
      <c r="U217" s="392"/>
      <c r="V217" s="393"/>
    </row>
    <row r="218" spans="1:22" s="2" customFormat="1" ht="14.25" customHeight="1" x14ac:dyDescent="0.2">
      <c r="A218" s="300"/>
      <c r="B218" s="302"/>
      <c r="C218" s="394"/>
      <c r="D218" s="395"/>
      <c r="E218" s="395"/>
      <c r="F218" s="395"/>
      <c r="G218" s="395"/>
      <c r="H218" s="395"/>
      <c r="I218" s="395"/>
      <c r="J218" s="395"/>
      <c r="K218" s="395"/>
      <c r="L218" s="395"/>
      <c r="M218" s="395"/>
      <c r="N218" s="395"/>
      <c r="O218" s="395"/>
      <c r="P218" s="395"/>
      <c r="Q218" s="395"/>
      <c r="R218" s="395"/>
      <c r="S218" s="395"/>
      <c r="T218" s="395"/>
      <c r="U218" s="395"/>
      <c r="V218" s="396"/>
    </row>
    <row r="219" spans="1:22" s="103" customFormat="1" ht="14.25" customHeight="1" x14ac:dyDescent="0.2">
      <c r="A219" s="313">
        <v>3</v>
      </c>
      <c r="B219" s="297" t="s">
        <v>76</v>
      </c>
      <c r="C219" s="313"/>
      <c r="D219" s="313" t="s">
        <v>114</v>
      </c>
      <c r="E219" s="212" t="s">
        <v>113</v>
      </c>
      <c r="F219" s="212" t="s">
        <v>113</v>
      </c>
      <c r="G219" s="445" t="s">
        <v>115</v>
      </c>
      <c r="H219" s="162" t="s">
        <v>93</v>
      </c>
      <c r="I219" s="189" t="s">
        <v>19</v>
      </c>
      <c r="J219" s="265">
        <v>11.5</v>
      </c>
      <c r="K219" s="265">
        <v>11.5</v>
      </c>
      <c r="L219" s="265">
        <v>11.5</v>
      </c>
      <c r="M219" s="265">
        <v>11.5</v>
      </c>
      <c r="N219" s="265">
        <v>12</v>
      </c>
      <c r="O219" s="265">
        <v>11.5</v>
      </c>
      <c r="P219" s="265">
        <v>11.5</v>
      </c>
      <c r="Q219" s="265">
        <v>11.5</v>
      </c>
      <c r="R219" s="265">
        <v>11.5</v>
      </c>
      <c r="S219" s="265">
        <v>11.5</v>
      </c>
      <c r="T219" s="265">
        <v>12</v>
      </c>
      <c r="U219" s="265">
        <v>11.5</v>
      </c>
      <c r="V219" s="108" t="s">
        <v>87</v>
      </c>
    </row>
    <row r="220" spans="1:22" s="103" customFormat="1" ht="30.75" customHeight="1" x14ac:dyDescent="0.2">
      <c r="A220" s="314"/>
      <c r="B220" s="298"/>
      <c r="C220" s="314"/>
      <c r="D220" s="314"/>
      <c r="E220" s="212" t="s">
        <v>113</v>
      </c>
      <c r="F220" s="212" t="s">
        <v>113</v>
      </c>
      <c r="G220" s="445"/>
      <c r="H220" s="162" t="s">
        <v>93</v>
      </c>
      <c r="I220" s="222" t="s">
        <v>18</v>
      </c>
      <c r="J220" s="265">
        <v>11.5</v>
      </c>
      <c r="K220" s="265">
        <v>11.5</v>
      </c>
      <c r="L220" s="265">
        <v>11.5</v>
      </c>
      <c r="M220" s="265">
        <v>11.5</v>
      </c>
      <c r="N220" s="265">
        <v>12</v>
      </c>
      <c r="O220" s="265">
        <v>11.5</v>
      </c>
      <c r="P220" s="265">
        <v>11.5</v>
      </c>
      <c r="Q220" s="265">
        <v>11.5</v>
      </c>
      <c r="R220" s="265">
        <v>11.5</v>
      </c>
      <c r="S220" s="265">
        <v>11.5</v>
      </c>
      <c r="T220" s="265">
        <v>12</v>
      </c>
      <c r="U220" s="265">
        <v>11.5</v>
      </c>
      <c r="V220" s="108" t="s">
        <v>87</v>
      </c>
    </row>
    <row r="221" spans="1:22" s="30" customFormat="1" ht="16.5" customHeight="1" x14ac:dyDescent="0.2">
      <c r="A221" s="33">
        <v>21</v>
      </c>
      <c r="B221" s="35" t="s">
        <v>49</v>
      </c>
      <c r="C221" s="21"/>
      <c r="D221" s="21"/>
      <c r="E221" s="21"/>
      <c r="F221" s="21"/>
      <c r="G221" s="31"/>
      <c r="H221" s="21"/>
      <c r="I221" s="134"/>
      <c r="J221" s="262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75"/>
    </row>
    <row r="222" spans="1:22" ht="33" customHeight="1" x14ac:dyDescent="0.2">
      <c r="A222" s="299">
        <v>1</v>
      </c>
      <c r="B222" s="301" t="s">
        <v>178</v>
      </c>
      <c r="C222" s="71" t="s">
        <v>155</v>
      </c>
      <c r="D222" s="71" t="s">
        <v>179</v>
      </c>
      <c r="E222" s="361"/>
      <c r="F222" s="361" t="s">
        <v>156</v>
      </c>
      <c r="G222" s="369" t="s">
        <v>157</v>
      </c>
      <c r="H222" s="361">
        <v>50</v>
      </c>
      <c r="I222" s="144" t="s">
        <v>18</v>
      </c>
      <c r="J222" s="178" t="s">
        <v>180</v>
      </c>
      <c r="K222" s="185">
        <f>'[1]Costing Sept ''21'!$P$42</f>
        <v>21.569247000000001</v>
      </c>
      <c r="L222" s="185">
        <f>'[1]Costing Sept ''21'!$P$42</f>
        <v>21.569247000000001</v>
      </c>
      <c r="M222" s="185">
        <f>'[1]Costing Sept ''21'!$P$42</f>
        <v>21.569247000000001</v>
      </c>
      <c r="N222" s="178" t="s">
        <v>180</v>
      </c>
      <c r="O222" s="178" t="s">
        <v>180</v>
      </c>
      <c r="P222" s="178" t="s">
        <v>180</v>
      </c>
      <c r="Q222" s="178" t="s">
        <v>180</v>
      </c>
      <c r="R222" s="178" t="s">
        <v>180</v>
      </c>
      <c r="S222" s="178" t="s">
        <v>180</v>
      </c>
      <c r="T222" s="178" t="s">
        <v>180</v>
      </c>
      <c r="U222" s="178" t="s">
        <v>180</v>
      </c>
      <c r="V222" s="76" t="s">
        <v>85</v>
      </c>
    </row>
    <row r="223" spans="1:22" ht="18.75" customHeight="1" x14ac:dyDescent="0.2">
      <c r="A223" s="300"/>
      <c r="B223" s="302"/>
      <c r="C223" s="71"/>
      <c r="D223" s="71"/>
      <c r="E223" s="362"/>
      <c r="F223" s="362"/>
      <c r="G223" s="369"/>
      <c r="H223" s="362"/>
      <c r="I223" s="144" t="s">
        <v>19</v>
      </c>
      <c r="J223" s="178" t="s">
        <v>180</v>
      </c>
      <c r="K223" s="178" t="s">
        <v>180</v>
      </c>
      <c r="L223" s="178" t="s">
        <v>180</v>
      </c>
      <c r="M223" s="178" t="s">
        <v>180</v>
      </c>
      <c r="N223" s="178" t="s">
        <v>180</v>
      </c>
      <c r="O223" s="178" t="s">
        <v>180</v>
      </c>
      <c r="P223" s="178" t="s">
        <v>180</v>
      </c>
      <c r="Q223" s="178" t="s">
        <v>180</v>
      </c>
      <c r="R223" s="178" t="s">
        <v>180</v>
      </c>
      <c r="S223" s="178" t="s">
        <v>180</v>
      </c>
      <c r="T223" s="178" t="s">
        <v>180</v>
      </c>
      <c r="U223" s="178" t="s">
        <v>180</v>
      </c>
      <c r="V223" s="80" t="s">
        <v>86</v>
      </c>
    </row>
    <row r="224" spans="1:22" s="2" customFormat="1" ht="16.5" customHeight="1" x14ac:dyDescent="0.2">
      <c r="A224" s="299">
        <v>2</v>
      </c>
      <c r="B224" s="301" t="s">
        <v>75</v>
      </c>
      <c r="C224" s="391" t="s">
        <v>103</v>
      </c>
      <c r="D224" s="392"/>
      <c r="E224" s="392"/>
      <c r="F224" s="392"/>
      <c r="G224" s="392"/>
      <c r="H224" s="392"/>
      <c r="I224" s="392"/>
      <c r="J224" s="392"/>
      <c r="K224" s="392"/>
      <c r="L224" s="392"/>
      <c r="M224" s="392"/>
      <c r="N224" s="392"/>
      <c r="O224" s="392"/>
      <c r="P224" s="392"/>
      <c r="Q224" s="392"/>
      <c r="R224" s="392"/>
      <c r="S224" s="392"/>
      <c r="T224" s="392"/>
      <c r="U224" s="392"/>
      <c r="V224" s="393"/>
    </row>
    <row r="225" spans="1:22" s="2" customFormat="1" ht="16.5" customHeight="1" x14ac:dyDescent="0.2">
      <c r="A225" s="300"/>
      <c r="B225" s="302"/>
      <c r="C225" s="394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  <c r="N225" s="395"/>
      <c r="O225" s="395"/>
      <c r="P225" s="395"/>
      <c r="Q225" s="395"/>
      <c r="R225" s="395"/>
      <c r="S225" s="395"/>
      <c r="T225" s="395"/>
      <c r="U225" s="395"/>
      <c r="V225" s="396"/>
    </row>
    <row r="226" spans="1:22" s="107" customFormat="1" ht="16.5" customHeight="1" x14ac:dyDescent="0.2">
      <c r="A226" s="367">
        <v>3</v>
      </c>
      <c r="B226" s="365" t="s">
        <v>76</v>
      </c>
      <c r="C226" s="367"/>
      <c r="D226" s="367" t="s">
        <v>114</v>
      </c>
      <c r="E226" s="253" t="s">
        <v>113</v>
      </c>
      <c r="F226" s="253" t="s">
        <v>113</v>
      </c>
      <c r="G226" s="434" t="s">
        <v>115</v>
      </c>
      <c r="H226" s="254" t="s">
        <v>93</v>
      </c>
      <c r="I226" s="255" t="s">
        <v>19</v>
      </c>
      <c r="J226" s="269">
        <v>10</v>
      </c>
      <c r="K226" s="269">
        <v>10</v>
      </c>
      <c r="L226" s="269">
        <v>10</v>
      </c>
      <c r="M226" s="269">
        <v>10</v>
      </c>
      <c r="N226" s="269">
        <v>10.5</v>
      </c>
      <c r="O226" s="269">
        <v>10</v>
      </c>
      <c r="P226" s="269">
        <v>10</v>
      </c>
      <c r="Q226" s="269">
        <v>10</v>
      </c>
      <c r="R226" s="269">
        <v>10</v>
      </c>
      <c r="S226" s="269">
        <v>10</v>
      </c>
      <c r="T226" s="269">
        <v>10.5</v>
      </c>
      <c r="U226" s="269">
        <v>10</v>
      </c>
      <c r="V226" s="256" t="s">
        <v>87</v>
      </c>
    </row>
    <row r="227" spans="1:22" s="107" customFormat="1" ht="24.75" customHeight="1" x14ac:dyDescent="0.2">
      <c r="A227" s="368"/>
      <c r="B227" s="366"/>
      <c r="C227" s="368"/>
      <c r="D227" s="368"/>
      <c r="E227" s="253" t="s">
        <v>113</v>
      </c>
      <c r="F227" s="253" t="s">
        <v>113</v>
      </c>
      <c r="G227" s="434"/>
      <c r="H227" s="254" t="s">
        <v>93</v>
      </c>
      <c r="I227" s="257" t="s">
        <v>18</v>
      </c>
      <c r="J227" s="269">
        <v>10</v>
      </c>
      <c r="K227" s="269">
        <v>10</v>
      </c>
      <c r="L227" s="269">
        <v>10</v>
      </c>
      <c r="M227" s="269">
        <v>10</v>
      </c>
      <c r="N227" s="269">
        <v>10.5</v>
      </c>
      <c r="O227" s="269">
        <v>10</v>
      </c>
      <c r="P227" s="269">
        <v>10</v>
      </c>
      <c r="Q227" s="269">
        <v>10</v>
      </c>
      <c r="R227" s="269">
        <v>10</v>
      </c>
      <c r="S227" s="269">
        <v>10</v>
      </c>
      <c r="T227" s="269">
        <v>10.5</v>
      </c>
      <c r="U227" s="269">
        <v>10</v>
      </c>
      <c r="V227" s="256" t="s">
        <v>87</v>
      </c>
    </row>
    <row r="228" spans="1:22" s="30" customFormat="1" ht="18" customHeight="1" x14ac:dyDescent="0.2">
      <c r="A228" s="33">
        <v>22</v>
      </c>
      <c r="B228" s="36" t="s">
        <v>72</v>
      </c>
      <c r="C228" s="157"/>
      <c r="D228" s="157"/>
      <c r="E228" s="157"/>
      <c r="F228" s="157"/>
      <c r="G228" s="167"/>
      <c r="H228" s="157"/>
      <c r="I228" s="134"/>
      <c r="J228" s="262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75"/>
    </row>
    <row r="229" spans="1:22" ht="66" customHeight="1" x14ac:dyDescent="0.2">
      <c r="A229" s="299">
        <v>1</v>
      </c>
      <c r="B229" s="301" t="s">
        <v>178</v>
      </c>
      <c r="C229" s="71" t="s">
        <v>159</v>
      </c>
      <c r="D229" s="71" t="s">
        <v>121</v>
      </c>
      <c r="E229" s="361"/>
      <c r="F229" s="361" t="s">
        <v>160</v>
      </c>
      <c r="G229" s="369" t="s">
        <v>158</v>
      </c>
      <c r="H229" s="361">
        <v>50</v>
      </c>
      <c r="I229" s="144" t="s">
        <v>18</v>
      </c>
      <c r="J229" s="178" t="s">
        <v>180</v>
      </c>
      <c r="K229" s="185">
        <f>'[1]Costing Sept ''21'!$P$45</f>
        <v>240.34303800000001</v>
      </c>
      <c r="L229" s="185">
        <f>'[1]Costing Sept ''21'!$P$45</f>
        <v>240.34303800000001</v>
      </c>
      <c r="M229" s="185">
        <f>'[1]Costing Sept ''21'!$P$45</f>
        <v>240.34303800000001</v>
      </c>
      <c r="N229" s="178" t="s">
        <v>180</v>
      </c>
      <c r="O229" s="178" t="s">
        <v>180</v>
      </c>
      <c r="P229" s="178" t="s">
        <v>180</v>
      </c>
      <c r="Q229" s="178" t="s">
        <v>180</v>
      </c>
      <c r="R229" s="178" t="s">
        <v>180</v>
      </c>
      <c r="S229" s="178" t="s">
        <v>180</v>
      </c>
      <c r="T229" s="178" t="s">
        <v>180</v>
      </c>
      <c r="U229" s="178" t="s">
        <v>180</v>
      </c>
      <c r="V229" s="76" t="s">
        <v>85</v>
      </c>
    </row>
    <row r="230" spans="1:22" ht="24.75" customHeight="1" x14ac:dyDescent="0.2">
      <c r="A230" s="300"/>
      <c r="B230" s="302"/>
      <c r="C230" s="71"/>
      <c r="D230" s="71"/>
      <c r="E230" s="362"/>
      <c r="F230" s="362"/>
      <c r="G230" s="369"/>
      <c r="H230" s="362"/>
      <c r="I230" s="144" t="s">
        <v>19</v>
      </c>
      <c r="J230" s="178" t="s">
        <v>180</v>
      </c>
      <c r="K230" s="178" t="s">
        <v>180</v>
      </c>
      <c r="L230" s="178" t="s">
        <v>180</v>
      </c>
      <c r="M230" s="178" t="s">
        <v>180</v>
      </c>
      <c r="N230" s="178" t="s">
        <v>180</v>
      </c>
      <c r="O230" s="178" t="s">
        <v>180</v>
      </c>
      <c r="P230" s="178" t="s">
        <v>180</v>
      </c>
      <c r="Q230" s="178" t="s">
        <v>180</v>
      </c>
      <c r="R230" s="178" t="s">
        <v>180</v>
      </c>
      <c r="S230" s="178" t="s">
        <v>180</v>
      </c>
      <c r="T230" s="178" t="s">
        <v>180</v>
      </c>
      <c r="U230" s="178" t="s">
        <v>180</v>
      </c>
      <c r="V230" s="80" t="s">
        <v>86</v>
      </c>
    </row>
    <row r="231" spans="1:22" s="103" customFormat="1" ht="18" customHeight="1" x14ac:dyDescent="0.2">
      <c r="A231" s="313">
        <v>2</v>
      </c>
      <c r="B231" s="365" t="s">
        <v>189</v>
      </c>
      <c r="C231" s="313" t="s">
        <v>116</v>
      </c>
      <c r="D231" s="313" t="s">
        <v>117</v>
      </c>
      <c r="E231" s="92"/>
      <c r="F231" s="92" t="s">
        <v>118</v>
      </c>
      <c r="G231" s="432" t="s">
        <v>193</v>
      </c>
      <c r="H231" s="313" t="s">
        <v>129</v>
      </c>
      <c r="I231" s="139" t="s">
        <v>19</v>
      </c>
      <c r="J231" s="180">
        <f>(122*9/100)+122</f>
        <v>132.97999999999999</v>
      </c>
      <c r="K231" s="180">
        <f t="shared" ref="K231:U231" si="72">(122*9/100)+122</f>
        <v>132.97999999999999</v>
      </c>
      <c r="L231" s="180">
        <f t="shared" si="72"/>
        <v>132.97999999999999</v>
      </c>
      <c r="M231" s="180">
        <f t="shared" si="72"/>
        <v>132.97999999999999</v>
      </c>
      <c r="N231" s="180">
        <f t="shared" si="72"/>
        <v>132.97999999999999</v>
      </c>
      <c r="O231" s="180">
        <f t="shared" si="72"/>
        <v>132.97999999999999</v>
      </c>
      <c r="P231" s="180">
        <f t="shared" si="72"/>
        <v>132.97999999999999</v>
      </c>
      <c r="Q231" s="180">
        <f t="shared" si="72"/>
        <v>132.97999999999999</v>
      </c>
      <c r="R231" s="180">
        <f t="shared" si="72"/>
        <v>132.97999999999999</v>
      </c>
      <c r="S231" s="180">
        <f t="shared" si="72"/>
        <v>132.97999999999999</v>
      </c>
      <c r="T231" s="180">
        <f t="shared" si="72"/>
        <v>132.97999999999999</v>
      </c>
      <c r="U231" s="180">
        <f t="shared" si="72"/>
        <v>132.97999999999999</v>
      </c>
      <c r="V231" s="91" t="s">
        <v>87</v>
      </c>
    </row>
    <row r="232" spans="1:22" s="103" customFormat="1" ht="18" customHeight="1" x14ac:dyDescent="0.2">
      <c r="A232" s="314"/>
      <c r="B232" s="366"/>
      <c r="C232" s="314"/>
      <c r="D232" s="314"/>
      <c r="E232" s="93"/>
      <c r="F232" s="93"/>
      <c r="G232" s="433"/>
      <c r="H232" s="314"/>
      <c r="I232" s="54" t="s">
        <v>18</v>
      </c>
      <c r="J232" s="180">
        <f>+J231+3</f>
        <v>135.97999999999999</v>
      </c>
      <c r="K232" s="180">
        <f t="shared" ref="K232:U232" si="73">+K231+3</f>
        <v>135.97999999999999</v>
      </c>
      <c r="L232" s="180">
        <f t="shared" si="73"/>
        <v>135.97999999999999</v>
      </c>
      <c r="M232" s="180">
        <f t="shared" si="73"/>
        <v>135.97999999999999</v>
      </c>
      <c r="N232" s="180">
        <f t="shared" si="73"/>
        <v>135.97999999999999</v>
      </c>
      <c r="O232" s="180">
        <f t="shared" si="73"/>
        <v>135.97999999999999</v>
      </c>
      <c r="P232" s="180">
        <f t="shared" si="73"/>
        <v>135.97999999999999</v>
      </c>
      <c r="Q232" s="180">
        <f t="shared" si="73"/>
        <v>135.97999999999999</v>
      </c>
      <c r="R232" s="180">
        <f t="shared" si="73"/>
        <v>135.97999999999999</v>
      </c>
      <c r="S232" s="180">
        <f t="shared" si="73"/>
        <v>135.97999999999999</v>
      </c>
      <c r="T232" s="180">
        <f t="shared" si="73"/>
        <v>135.97999999999999</v>
      </c>
      <c r="U232" s="180">
        <f t="shared" si="73"/>
        <v>135.97999999999999</v>
      </c>
      <c r="V232" s="91" t="s">
        <v>127</v>
      </c>
    </row>
    <row r="233" spans="1:22" s="102" customFormat="1" ht="18" customHeight="1" x14ac:dyDescent="0.2">
      <c r="A233" s="285">
        <v>2</v>
      </c>
      <c r="B233" s="430" t="s">
        <v>190</v>
      </c>
      <c r="C233" s="285" t="s">
        <v>116</v>
      </c>
      <c r="D233" s="285" t="s">
        <v>117</v>
      </c>
      <c r="E233" s="96"/>
      <c r="F233" s="96" t="s">
        <v>118</v>
      </c>
      <c r="G233" s="165" t="s">
        <v>193</v>
      </c>
      <c r="H233" s="285" t="s">
        <v>129</v>
      </c>
      <c r="I233" s="136" t="s">
        <v>19</v>
      </c>
      <c r="J233" s="181">
        <v>170.21</v>
      </c>
      <c r="K233" s="181">
        <v>170.21</v>
      </c>
      <c r="L233" s="181">
        <v>170.21</v>
      </c>
      <c r="M233" s="181">
        <v>170.21</v>
      </c>
      <c r="N233" s="181">
        <v>170.21</v>
      </c>
      <c r="O233" s="181">
        <v>170.21</v>
      </c>
      <c r="P233" s="181">
        <v>170.21</v>
      </c>
      <c r="Q233" s="181">
        <v>170.21</v>
      </c>
      <c r="R233" s="181">
        <v>170.21</v>
      </c>
      <c r="S233" s="181">
        <v>170.21</v>
      </c>
      <c r="T233" s="181">
        <v>170.21</v>
      </c>
      <c r="U233" s="181">
        <v>170.21</v>
      </c>
      <c r="V233" s="100" t="s">
        <v>87</v>
      </c>
    </row>
    <row r="234" spans="1:22" s="102" customFormat="1" ht="18" customHeight="1" x14ac:dyDescent="0.2">
      <c r="A234" s="286"/>
      <c r="B234" s="431"/>
      <c r="C234" s="286"/>
      <c r="D234" s="286"/>
      <c r="E234" s="97"/>
      <c r="F234" s="97"/>
      <c r="G234" s="166"/>
      <c r="H234" s="286"/>
      <c r="I234" s="110" t="s">
        <v>18</v>
      </c>
      <c r="J234" s="181">
        <v>174.4</v>
      </c>
      <c r="K234" s="181">
        <v>174.4</v>
      </c>
      <c r="L234" s="181">
        <v>174.4</v>
      </c>
      <c r="M234" s="181">
        <v>174.4</v>
      </c>
      <c r="N234" s="181">
        <v>174.4</v>
      </c>
      <c r="O234" s="181">
        <v>174.4</v>
      </c>
      <c r="P234" s="181">
        <v>174.4</v>
      </c>
      <c r="Q234" s="181">
        <v>174.4</v>
      </c>
      <c r="R234" s="181">
        <v>174.4</v>
      </c>
      <c r="S234" s="181">
        <v>174.4</v>
      </c>
      <c r="T234" s="181">
        <v>174.4</v>
      </c>
      <c r="U234" s="181">
        <v>174.4</v>
      </c>
      <c r="V234" s="100" t="s">
        <v>127</v>
      </c>
    </row>
    <row r="235" spans="1:22" s="107" customFormat="1" ht="18" customHeight="1" x14ac:dyDescent="0.2">
      <c r="A235" s="367">
        <v>3</v>
      </c>
      <c r="B235" s="365" t="s">
        <v>221</v>
      </c>
      <c r="C235" s="367"/>
      <c r="D235" s="367"/>
      <c r="E235" s="253"/>
      <c r="F235" s="253"/>
      <c r="G235" s="434" t="s">
        <v>216</v>
      </c>
      <c r="H235" s="254"/>
      <c r="I235" s="255" t="s">
        <v>19</v>
      </c>
      <c r="J235" s="269">
        <v>150</v>
      </c>
      <c r="K235" s="269">
        <v>150</v>
      </c>
      <c r="L235" s="269">
        <v>150</v>
      </c>
      <c r="M235" s="269">
        <v>150</v>
      </c>
      <c r="N235" s="269">
        <v>150</v>
      </c>
      <c r="O235" s="269">
        <v>150</v>
      </c>
      <c r="P235" s="269">
        <v>150</v>
      </c>
      <c r="Q235" s="269">
        <v>150</v>
      </c>
      <c r="R235" s="269">
        <v>150</v>
      </c>
      <c r="S235" s="269">
        <v>150</v>
      </c>
      <c r="T235" s="269">
        <v>150</v>
      </c>
      <c r="U235" s="269">
        <v>150</v>
      </c>
      <c r="V235" s="256" t="s">
        <v>87</v>
      </c>
    </row>
    <row r="236" spans="1:22" s="107" customFormat="1" ht="22.5" customHeight="1" x14ac:dyDescent="0.2">
      <c r="A236" s="368"/>
      <c r="B236" s="366"/>
      <c r="C236" s="368"/>
      <c r="D236" s="368"/>
      <c r="E236" s="253"/>
      <c r="F236" s="253"/>
      <c r="G236" s="434"/>
      <c r="H236" s="254"/>
      <c r="I236" s="257" t="s">
        <v>18</v>
      </c>
      <c r="J236" s="269">
        <v>150</v>
      </c>
      <c r="K236" s="269">
        <v>150</v>
      </c>
      <c r="L236" s="269">
        <v>150</v>
      </c>
      <c r="M236" s="269">
        <v>150</v>
      </c>
      <c r="N236" s="269">
        <v>150</v>
      </c>
      <c r="O236" s="269">
        <v>150</v>
      </c>
      <c r="P236" s="269">
        <v>150</v>
      </c>
      <c r="Q236" s="269">
        <v>150</v>
      </c>
      <c r="R236" s="269">
        <v>150</v>
      </c>
      <c r="S236" s="269">
        <v>150</v>
      </c>
      <c r="T236" s="269">
        <v>150</v>
      </c>
      <c r="U236" s="269">
        <v>150</v>
      </c>
      <c r="V236" s="256" t="s">
        <v>87</v>
      </c>
    </row>
    <row r="237" spans="1:22" s="107" customFormat="1" ht="18" customHeight="1" x14ac:dyDescent="0.2">
      <c r="A237" s="367">
        <v>3</v>
      </c>
      <c r="B237" s="365" t="s">
        <v>76</v>
      </c>
      <c r="C237" s="367" t="s">
        <v>120</v>
      </c>
      <c r="D237" s="367" t="s">
        <v>121</v>
      </c>
      <c r="E237" s="253" t="s">
        <v>122</v>
      </c>
      <c r="F237" s="253" t="s">
        <v>122</v>
      </c>
      <c r="G237" s="434" t="s">
        <v>123</v>
      </c>
      <c r="H237" s="254" t="s">
        <v>93</v>
      </c>
      <c r="I237" s="255" t="s">
        <v>19</v>
      </c>
      <c r="J237" s="269">
        <v>75</v>
      </c>
      <c r="K237" s="269">
        <v>75</v>
      </c>
      <c r="L237" s="269">
        <v>75</v>
      </c>
      <c r="M237" s="269">
        <v>75</v>
      </c>
      <c r="N237" s="269">
        <v>78</v>
      </c>
      <c r="O237" s="269">
        <v>75</v>
      </c>
      <c r="P237" s="269">
        <v>75</v>
      </c>
      <c r="Q237" s="269">
        <v>75</v>
      </c>
      <c r="R237" s="269">
        <v>75</v>
      </c>
      <c r="S237" s="269">
        <v>75</v>
      </c>
      <c r="T237" s="269">
        <v>78</v>
      </c>
      <c r="U237" s="269">
        <v>75</v>
      </c>
      <c r="V237" s="256" t="s">
        <v>87</v>
      </c>
    </row>
    <row r="238" spans="1:22" s="107" customFormat="1" ht="18" customHeight="1" x14ac:dyDescent="0.2">
      <c r="A238" s="368"/>
      <c r="B238" s="366"/>
      <c r="C238" s="368"/>
      <c r="D238" s="368"/>
      <c r="E238" s="253" t="s">
        <v>122</v>
      </c>
      <c r="F238" s="253" t="s">
        <v>122</v>
      </c>
      <c r="G238" s="434"/>
      <c r="H238" s="254" t="s">
        <v>93</v>
      </c>
      <c r="I238" s="257" t="s">
        <v>18</v>
      </c>
      <c r="J238" s="269">
        <v>75</v>
      </c>
      <c r="K238" s="269">
        <v>75</v>
      </c>
      <c r="L238" s="269">
        <v>75</v>
      </c>
      <c r="M238" s="269">
        <v>75</v>
      </c>
      <c r="N238" s="269">
        <v>78</v>
      </c>
      <c r="O238" s="269">
        <v>75</v>
      </c>
      <c r="P238" s="269">
        <v>75</v>
      </c>
      <c r="Q238" s="269">
        <v>75</v>
      </c>
      <c r="R238" s="269">
        <v>75</v>
      </c>
      <c r="S238" s="269">
        <v>75</v>
      </c>
      <c r="T238" s="269">
        <v>78</v>
      </c>
      <c r="U238" s="269">
        <v>75</v>
      </c>
      <c r="V238" s="256" t="s">
        <v>87</v>
      </c>
    </row>
    <row r="239" spans="1:22" s="30" customFormat="1" ht="18" customHeight="1" x14ac:dyDescent="0.2">
      <c r="A239" s="33">
        <v>23</v>
      </c>
      <c r="B239" s="37" t="s">
        <v>50</v>
      </c>
      <c r="C239" s="21"/>
      <c r="D239" s="21"/>
      <c r="E239" s="21"/>
      <c r="F239" s="21"/>
      <c r="G239" s="31"/>
      <c r="H239" s="21"/>
      <c r="I239" s="134"/>
      <c r="J239" s="262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75"/>
    </row>
    <row r="240" spans="1:22" ht="35.25" customHeight="1" x14ac:dyDescent="0.2">
      <c r="A240" s="299">
        <v>1</v>
      </c>
      <c r="B240" s="301" t="s">
        <v>130</v>
      </c>
      <c r="C240" s="71" t="s">
        <v>173</v>
      </c>
      <c r="D240" s="72" t="s">
        <v>89</v>
      </c>
      <c r="E240" s="361"/>
      <c r="F240" s="361" t="s">
        <v>174</v>
      </c>
      <c r="G240" s="369" t="s">
        <v>172</v>
      </c>
      <c r="H240" s="361">
        <v>50</v>
      </c>
      <c r="I240" s="144" t="s">
        <v>18</v>
      </c>
      <c r="J240" s="178" t="s">
        <v>180</v>
      </c>
      <c r="K240" s="185">
        <f>'[1]Costing Sept ''21'!$P$43</f>
        <v>246.50568000000004</v>
      </c>
      <c r="L240" s="185">
        <f>'[1]Costing Sept ''21'!$P$43</f>
        <v>246.50568000000004</v>
      </c>
      <c r="M240" s="185">
        <f>'[1]Costing Sept ''21'!$P$43</f>
        <v>246.50568000000004</v>
      </c>
      <c r="N240" s="178" t="s">
        <v>180</v>
      </c>
      <c r="O240" s="178" t="s">
        <v>180</v>
      </c>
      <c r="P240" s="178" t="s">
        <v>180</v>
      </c>
      <c r="Q240" s="178" t="s">
        <v>180</v>
      </c>
      <c r="R240" s="178" t="s">
        <v>180</v>
      </c>
      <c r="S240" s="178" t="s">
        <v>180</v>
      </c>
      <c r="T240" s="178" t="s">
        <v>180</v>
      </c>
      <c r="U240" s="178" t="s">
        <v>180</v>
      </c>
      <c r="V240" s="76" t="s">
        <v>85</v>
      </c>
    </row>
    <row r="241" spans="1:22" ht="17.25" customHeight="1" x14ac:dyDescent="0.2">
      <c r="A241" s="300"/>
      <c r="B241" s="302"/>
      <c r="C241" s="71"/>
      <c r="D241" s="71"/>
      <c r="E241" s="362"/>
      <c r="F241" s="362"/>
      <c r="G241" s="369"/>
      <c r="H241" s="362"/>
      <c r="I241" s="144" t="s">
        <v>19</v>
      </c>
      <c r="J241" s="178" t="s">
        <v>180</v>
      </c>
      <c r="K241" s="178" t="s">
        <v>180</v>
      </c>
      <c r="L241" s="178" t="s">
        <v>180</v>
      </c>
      <c r="M241" s="178" t="s">
        <v>180</v>
      </c>
      <c r="N241" s="178" t="s">
        <v>180</v>
      </c>
      <c r="O241" s="178" t="s">
        <v>180</v>
      </c>
      <c r="P241" s="178" t="s">
        <v>180</v>
      </c>
      <c r="Q241" s="178" t="s">
        <v>180</v>
      </c>
      <c r="R241" s="178" t="s">
        <v>180</v>
      </c>
      <c r="S241" s="178" t="s">
        <v>180</v>
      </c>
      <c r="T241" s="178" t="s">
        <v>180</v>
      </c>
      <c r="U241" s="178" t="s">
        <v>180</v>
      </c>
      <c r="V241" s="80" t="s">
        <v>86</v>
      </c>
    </row>
    <row r="242" spans="1:22" ht="27.75" customHeight="1" x14ac:dyDescent="0.2">
      <c r="A242" s="299">
        <v>1</v>
      </c>
      <c r="B242" s="301" t="s">
        <v>132</v>
      </c>
      <c r="C242" s="71" t="s">
        <v>173</v>
      </c>
      <c r="D242" s="72" t="s">
        <v>89</v>
      </c>
      <c r="E242" s="361"/>
      <c r="F242" s="361" t="s">
        <v>174</v>
      </c>
      <c r="G242" s="369" t="s">
        <v>175</v>
      </c>
      <c r="H242" s="361">
        <v>50</v>
      </c>
      <c r="I242" s="144" t="s">
        <v>18</v>
      </c>
      <c r="J242" s="178" t="s">
        <v>180</v>
      </c>
      <c r="K242" s="185">
        <f>'[1]Costing Sept ''21'!$P$44</f>
        <v>277.31889000000001</v>
      </c>
      <c r="L242" s="185">
        <f>'[1]Costing Sept ''21'!$P$44</f>
        <v>277.31889000000001</v>
      </c>
      <c r="M242" s="185">
        <f>'[1]Costing Sept ''21'!$P$44</f>
        <v>277.31889000000001</v>
      </c>
      <c r="N242" s="178" t="s">
        <v>180</v>
      </c>
      <c r="O242" s="178" t="s">
        <v>180</v>
      </c>
      <c r="P242" s="178" t="s">
        <v>180</v>
      </c>
      <c r="Q242" s="178" t="s">
        <v>180</v>
      </c>
      <c r="R242" s="178" t="s">
        <v>180</v>
      </c>
      <c r="S242" s="178" t="s">
        <v>180</v>
      </c>
      <c r="T242" s="178" t="s">
        <v>180</v>
      </c>
      <c r="U242" s="178" t="s">
        <v>180</v>
      </c>
      <c r="V242" s="76" t="s">
        <v>85</v>
      </c>
    </row>
    <row r="243" spans="1:22" ht="27.75" customHeight="1" x14ac:dyDescent="0.2">
      <c r="A243" s="300"/>
      <c r="B243" s="302"/>
      <c r="C243" s="71"/>
      <c r="D243" s="71"/>
      <c r="E243" s="362"/>
      <c r="F243" s="362"/>
      <c r="G243" s="369"/>
      <c r="H243" s="362"/>
      <c r="I243" s="144" t="s">
        <v>19</v>
      </c>
      <c r="J243" s="178" t="s">
        <v>180</v>
      </c>
      <c r="K243" s="178" t="s">
        <v>180</v>
      </c>
      <c r="L243" s="178" t="s">
        <v>180</v>
      </c>
      <c r="M243" s="178" t="s">
        <v>180</v>
      </c>
      <c r="N243" s="178" t="s">
        <v>180</v>
      </c>
      <c r="O243" s="178" t="s">
        <v>180</v>
      </c>
      <c r="P243" s="178" t="s">
        <v>180</v>
      </c>
      <c r="Q243" s="178" t="s">
        <v>180</v>
      </c>
      <c r="R243" s="178" t="s">
        <v>180</v>
      </c>
      <c r="S243" s="178" t="s">
        <v>180</v>
      </c>
      <c r="T243" s="178" t="s">
        <v>180</v>
      </c>
      <c r="U243" s="178" t="s">
        <v>180</v>
      </c>
      <c r="V243" s="80" t="s">
        <v>86</v>
      </c>
    </row>
    <row r="244" spans="1:22" s="2" customFormat="1" ht="18" customHeight="1" x14ac:dyDescent="0.2">
      <c r="A244" s="299">
        <v>2</v>
      </c>
      <c r="B244" s="301" t="s">
        <v>75</v>
      </c>
      <c r="C244" s="391" t="s">
        <v>103</v>
      </c>
      <c r="D244" s="392"/>
      <c r="E244" s="392"/>
      <c r="F244" s="392"/>
      <c r="G244" s="392"/>
      <c r="H244" s="392"/>
      <c r="I244" s="392"/>
      <c r="J244" s="392"/>
      <c r="K244" s="392"/>
      <c r="L244" s="392"/>
      <c r="M244" s="392"/>
      <c r="N244" s="392"/>
      <c r="O244" s="392"/>
      <c r="P244" s="392"/>
      <c r="Q244" s="392"/>
      <c r="R244" s="392"/>
      <c r="S244" s="392"/>
      <c r="T244" s="392"/>
      <c r="U244" s="392"/>
      <c r="V244" s="393"/>
    </row>
    <row r="245" spans="1:22" s="2" customFormat="1" ht="13.5" customHeight="1" x14ac:dyDescent="0.2">
      <c r="A245" s="300"/>
      <c r="B245" s="302"/>
      <c r="C245" s="394"/>
      <c r="D245" s="395"/>
      <c r="E245" s="395"/>
      <c r="F245" s="395"/>
      <c r="G245" s="395"/>
      <c r="H245" s="395"/>
      <c r="I245" s="395"/>
      <c r="J245" s="395"/>
      <c r="K245" s="395"/>
      <c r="L245" s="395"/>
      <c r="M245" s="395"/>
      <c r="N245" s="395"/>
      <c r="O245" s="395"/>
      <c r="P245" s="395"/>
      <c r="Q245" s="395"/>
      <c r="R245" s="395"/>
      <c r="S245" s="395"/>
      <c r="T245" s="395"/>
      <c r="U245" s="395"/>
      <c r="V245" s="396"/>
    </row>
    <row r="246" spans="1:22" s="107" customFormat="1" ht="18" customHeight="1" x14ac:dyDescent="0.2">
      <c r="A246" s="367">
        <v>3</v>
      </c>
      <c r="B246" s="365" t="s">
        <v>76</v>
      </c>
      <c r="C246" s="367"/>
      <c r="D246" s="367" t="s">
        <v>89</v>
      </c>
      <c r="E246" s="253" t="s">
        <v>124</v>
      </c>
      <c r="F246" s="253" t="s">
        <v>124</v>
      </c>
      <c r="G246" s="434" t="s">
        <v>125</v>
      </c>
      <c r="H246" s="254" t="s">
        <v>93</v>
      </c>
      <c r="I246" s="255" t="s">
        <v>19</v>
      </c>
      <c r="J246" s="269">
        <v>40</v>
      </c>
      <c r="K246" s="269">
        <v>40</v>
      </c>
      <c r="L246" s="269">
        <v>40</v>
      </c>
      <c r="M246" s="269">
        <v>40</v>
      </c>
      <c r="N246" s="269">
        <v>42</v>
      </c>
      <c r="O246" s="269">
        <v>40</v>
      </c>
      <c r="P246" s="269">
        <v>40</v>
      </c>
      <c r="Q246" s="269">
        <v>40</v>
      </c>
      <c r="R246" s="269">
        <v>40</v>
      </c>
      <c r="S246" s="269">
        <v>40</v>
      </c>
      <c r="T246" s="269">
        <v>42</v>
      </c>
      <c r="U246" s="269">
        <v>40</v>
      </c>
      <c r="V246" s="256" t="s">
        <v>87</v>
      </c>
    </row>
    <row r="247" spans="1:22" s="107" customFormat="1" ht="18" customHeight="1" x14ac:dyDescent="0.2">
      <c r="A247" s="368"/>
      <c r="B247" s="366"/>
      <c r="C247" s="368"/>
      <c r="D247" s="368"/>
      <c r="E247" s="253" t="s">
        <v>124</v>
      </c>
      <c r="F247" s="253" t="s">
        <v>124</v>
      </c>
      <c r="G247" s="434"/>
      <c r="H247" s="260" t="s">
        <v>93</v>
      </c>
      <c r="I247" s="257" t="s">
        <v>18</v>
      </c>
      <c r="J247" s="269">
        <v>40</v>
      </c>
      <c r="K247" s="269">
        <v>40</v>
      </c>
      <c r="L247" s="269">
        <v>40</v>
      </c>
      <c r="M247" s="269">
        <v>40</v>
      </c>
      <c r="N247" s="269">
        <v>42</v>
      </c>
      <c r="O247" s="269">
        <v>40</v>
      </c>
      <c r="P247" s="269">
        <v>40</v>
      </c>
      <c r="Q247" s="269">
        <v>40</v>
      </c>
      <c r="R247" s="269">
        <v>40</v>
      </c>
      <c r="S247" s="269">
        <v>40</v>
      </c>
      <c r="T247" s="269">
        <v>42</v>
      </c>
      <c r="U247" s="269">
        <v>40</v>
      </c>
      <c r="V247" s="256" t="s">
        <v>87</v>
      </c>
    </row>
    <row r="248" spans="1:22" s="30" customFormat="1" ht="18" customHeight="1" x14ac:dyDescent="0.2">
      <c r="A248" s="33">
        <v>24</v>
      </c>
      <c r="B248" s="36" t="s">
        <v>73</v>
      </c>
      <c r="C248" s="21"/>
      <c r="D248" s="21"/>
      <c r="E248" s="21"/>
      <c r="F248" s="21"/>
      <c r="G248" s="31"/>
      <c r="H248" s="21"/>
      <c r="I248" s="134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75"/>
    </row>
    <row r="249" spans="1:22" ht="39.75" customHeight="1" x14ac:dyDescent="0.2">
      <c r="A249" s="299">
        <v>1</v>
      </c>
      <c r="B249" s="301" t="s">
        <v>130</v>
      </c>
      <c r="C249" s="71" t="s">
        <v>162</v>
      </c>
      <c r="D249" s="71" t="s">
        <v>163</v>
      </c>
      <c r="E249" s="361"/>
      <c r="F249" s="361" t="s">
        <v>164</v>
      </c>
      <c r="G249" s="369" t="s">
        <v>161</v>
      </c>
      <c r="H249" s="361">
        <v>50</v>
      </c>
      <c r="I249" s="144" t="s">
        <v>18</v>
      </c>
      <c r="J249" s="178" t="s">
        <v>180</v>
      </c>
      <c r="K249" s="185">
        <f>'[1]Costing Sept ''21'!$P$47</f>
        <v>5.1766192799999997</v>
      </c>
      <c r="L249" s="185">
        <f>'[1]Costing Sept ''21'!$P$47</f>
        <v>5.1766192799999997</v>
      </c>
      <c r="M249" s="185">
        <f>'[1]Costing Sept ''21'!$P$47</f>
        <v>5.1766192799999997</v>
      </c>
      <c r="N249" s="178" t="s">
        <v>180</v>
      </c>
      <c r="O249" s="178" t="s">
        <v>180</v>
      </c>
      <c r="P249" s="178" t="s">
        <v>180</v>
      </c>
      <c r="Q249" s="178" t="s">
        <v>180</v>
      </c>
      <c r="R249" s="178" t="s">
        <v>180</v>
      </c>
      <c r="S249" s="178" t="s">
        <v>180</v>
      </c>
      <c r="T249" s="178" t="s">
        <v>180</v>
      </c>
      <c r="U249" s="178" t="s">
        <v>180</v>
      </c>
      <c r="V249" s="76" t="s">
        <v>85</v>
      </c>
    </row>
    <row r="250" spans="1:22" ht="24.75" customHeight="1" x14ac:dyDescent="0.2">
      <c r="A250" s="300"/>
      <c r="B250" s="302"/>
      <c r="C250" s="71"/>
      <c r="D250" s="71"/>
      <c r="E250" s="362"/>
      <c r="F250" s="362"/>
      <c r="G250" s="369"/>
      <c r="H250" s="362"/>
      <c r="I250" s="144" t="s">
        <v>19</v>
      </c>
      <c r="J250" s="178" t="s">
        <v>180</v>
      </c>
      <c r="K250" s="178" t="s">
        <v>180</v>
      </c>
      <c r="L250" s="178" t="s">
        <v>180</v>
      </c>
      <c r="M250" s="178" t="s">
        <v>180</v>
      </c>
      <c r="N250" s="178" t="s">
        <v>180</v>
      </c>
      <c r="O250" s="178" t="s">
        <v>180</v>
      </c>
      <c r="P250" s="178" t="s">
        <v>180</v>
      </c>
      <c r="Q250" s="178" t="s">
        <v>180</v>
      </c>
      <c r="R250" s="178" t="s">
        <v>180</v>
      </c>
      <c r="S250" s="178" t="s">
        <v>180</v>
      </c>
      <c r="T250" s="178" t="s">
        <v>180</v>
      </c>
      <c r="U250" s="178" t="s">
        <v>180</v>
      </c>
      <c r="V250" s="80" t="s">
        <v>86</v>
      </c>
    </row>
    <row r="251" spans="1:22" ht="39.75" customHeight="1" x14ac:dyDescent="0.2">
      <c r="A251" s="299">
        <v>1</v>
      </c>
      <c r="B251" s="301" t="s">
        <v>132</v>
      </c>
      <c r="C251" s="71" t="s">
        <v>162</v>
      </c>
      <c r="D251" s="71" t="s">
        <v>163</v>
      </c>
      <c r="E251" s="361"/>
      <c r="F251" s="361" t="s">
        <v>164</v>
      </c>
      <c r="G251" s="369" t="s">
        <v>165</v>
      </c>
      <c r="H251" s="361">
        <v>50</v>
      </c>
      <c r="I251" s="144" t="s">
        <v>18</v>
      </c>
      <c r="J251" s="178" t="s">
        <v>180</v>
      </c>
      <c r="K251" s="185">
        <f>'[1]Costing Sept ''21'!$P$48</f>
        <v>5.4847513800000005</v>
      </c>
      <c r="L251" s="185">
        <f>'[1]Costing Sept ''21'!$P$48</f>
        <v>5.4847513800000005</v>
      </c>
      <c r="M251" s="185">
        <f>'[1]Costing Sept ''21'!$P$48</f>
        <v>5.4847513800000005</v>
      </c>
      <c r="N251" s="178" t="s">
        <v>180</v>
      </c>
      <c r="O251" s="178" t="s">
        <v>180</v>
      </c>
      <c r="P251" s="178" t="s">
        <v>180</v>
      </c>
      <c r="Q251" s="178" t="s">
        <v>180</v>
      </c>
      <c r="R251" s="178" t="s">
        <v>180</v>
      </c>
      <c r="S251" s="178" t="s">
        <v>180</v>
      </c>
      <c r="T251" s="178" t="s">
        <v>180</v>
      </c>
      <c r="U251" s="178" t="s">
        <v>180</v>
      </c>
      <c r="V251" s="76" t="s">
        <v>85</v>
      </c>
    </row>
    <row r="252" spans="1:22" ht="24.75" customHeight="1" x14ac:dyDescent="0.2">
      <c r="A252" s="300"/>
      <c r="B252" s="302"/>
      <c r="C252" s="71"/>
      <c r="D252" s="71"/>
      <c r="E252" s="362"/>
      <c r="F252" s="362"/>
      <c r="G252" s="369"/>
      <c r="H252" s="362"/>
      <c r="I252" s="144" t="s">
        <v>19</v>
      </c>
      <c r="J252" s="178" t="s">
        <v>180</v>
      </c>
      <c r="K252" s="178" t="s">
        <v>180</v>
      </c>
      <c r="L252" s="178" t="s">
        <v>180</v>
      </c>
      <c r="M252" s="178" t="s">
        <v>180</v>
      </c>
      <c r="N252" s="178" t="s">
        <v>180</v>
      </c>
      <c r="O252" s="178" t="s">
        <v>180</v>
      </c>
      <c r="P252" s="178" t="s">
        <v>180</v>
      </c>
      <c r="Q252" s="178" t="s">
        <v>180</v>
      </c>
      <c r="R252" s="178" t="s">
        <v>180</v>
      </c>
      <c r="S252" s="178" t="s">
        <v>180</v>
      </c>
      <c r="T252" s="178" t="s">
        <v>180</v>
      </c>
      <c r="U252" s="178" t="s">
        <v>180</v>
      </c>
      <c r="V252" s="80" t="s">
        <v>86</v>
      </c>
    </row>
    <row r="253" spans="1:22" ht="39.75" customHeight="1" x14ac:dyDescent="0.2">
      <c r="A253" s="299">
        <v>1</v>
      </c>
      <c r="B253" s="301" t="s">
        <v>166</v>
      </c>
      <c r="C253" s="71" t="s">
        <v>162</v>
      </c>
      <c r="D253" s="71" t="s">
        <v>163</v>
      </c>
      <c r="E253" s="361"/>
      <c r="F253" s="361" t="s">
        <v>164</v>
      </c>
      <c r="G253" s="369" t="s">
        <v>167</v>
      </c>
      <c r="H253" s="361">
        <v>50</v>
      </c>
      <c r="I253" s="144" t="s">
        <v>18</v>
      </c>
      <c r="J253" s="178" t="s">
        <v>180</v>
      </c>
      <c r="K253" s="185">
        <f>'[1]Costing Sept ''21'!$P$49</f>
        <v>5.4847513800000005</v>
      </c>
      <c r="L253" s="185">
        <f>'[1]Costing Sept ''21'!$P$49</f>
        <v>5.4847513800000005</v>
      </c>
      <c r="M253" s="185">
        <f>'[1]Costing Sept ''21'!$P$49</f>
        <v>5.4847513800000005</v>
      </c>
      <c r="N253" s="178" t="s">
        <v>180</v>
      </c>
      <c r="O253" s="178" t="s">
        <v>180</v>
      </c>
      <c r="P253" s="178" t="s">
        <v>180</v>
      </c>
      <c r="Q253" s="178" t="s">
        <v>180</v>
      </c>
      <c r="R253" s="178" t="s">
        <v>180</v>
      </c>
      <c r="S253" s="178" t="s">
        <v>180</v>
      </c>
      <c r="T253" s="178" t="s">
        <v>180</v>
      </c>
      <c r="U253" s="178" t="s">
        <v>180</v>
      </c>
      <c r="V253" s="76" t="s">
        <v>85</v>
      </c>
    </row>
    <row r="254" spans="1:22" ht="24.75" customHeight="1" x14ac:dyDescent="0.2">
      <c r="A254" s="300"/>
      <c r="B254" s="302"/>
      <c r="C254" s="71"/>
      <c r="D254" s="71"/>
      <c r="E254" s="362"/>
      <c r="F254" s="362"/>
      <c r="G254" s="369"/>
      <c r="H254" s="362"/>
      <c r="I254" s="144" t="s">
        <v>19</v>
      </c>
      <c r="J254" s="178" t="s">
        <v>180</v>
      </c>
      <c r="K254" s="178" t="s">
        <v>180</v>
      </c>
      <c r="L254" s="178" t="s">
        <v>180</v>
      </c>
      <c r="M254" s="178" t="s">
        <v>180</v>
      </c>
      <c r="N254" s="178" t="s">
        <v>180</v>
      </c>
      <c r="O254" s="178" t="s">
        <v>180</v>
      </c>
      <c r="P254" s="178" t="s">
        <v>180</v>
      </c>
      <c r="Q254" s="178" t="s">
        <v>180</v>
      </c>
      <c r="R254" s="178" t="s">
        <v>180</v>
      </c>
      <c r="S254" s="178" t="s">
        <v>180</v>
      </c>
      <c r="T254" s="178" t="s">
        <v>180</v>
      </c>
      <c r="U254" s="178" t="s">
        <v>180</v>
      </c>
      <c r="V254" s="80" t="s">
        <v>86</v>
      </c>
    </row>
    <row r="255" spans="1:22" ht="39.75" customHeight="1" x14ac:dyDescent="0.2">
      <c r="A255" s="299">
        <v>1</v>
      </c>
      <c r="B255" s="301" t="s">
        <v>169</v>
      </c>
      <c r="C255" s="71" t="s">
        <v>162</v>
      </c>
      <c r="D255" s="71" t="s">
        <v>163</v>
      </c>
      <c r="E255" s="361"/>
      <c r="F255" s="361" t="s">
        <v>164</v>
      </c>
      <c r="G255" s="369" t="s">
        <v>168</v>
      </c>
      <c r="H255" s="361">
        <v>50</v>
      </c>
      <c r="I255" s="144" t="s">
        <v>18</v>
      </c>
      <c r="J255" s="178" t="s">
        <v>180</v>
      </c>
      <c r="K255" s="185">
        <f>'[1]Costing Sept ''21'!$P$50</f>
        <v>9.8756338050000032</v>
      </c>
      <c r="L255" s="185">
        <f>'[1]Costing Sept ''21'!$P$50</f>
        <v>9.8756338050000032</v>
      </c>
      <c r="M255" s="185">
        <f>'[1]Costing Sept ''21'!$P$50</f>
        <v>9.8756338050000032</v>
      </c>
      <c r="N255" s="178" t="s">
        <v>180</v>
      </c>
      <c r="O255" s="178" t="s">
        <v>180</v>
      </c>
      <c r="P255" s="178" t="s">
        <v>180</v>
      </c>
      <c r="Q255" s="178" t="s">
        <v>180</v>
      </c>
      <c r="R255" s="178" t="s">
        <v>180</v>
      </c>
      <c r="S255" s="178" t="s">
        <v>180</v>
      </c>
      <c r="T255" s="178" t="s">
        <v>180</v>
      </c>
      <c r="U255" s="178" t="s">
        <v>180</v>
      </c>
      <c r="V255" s="76" t="s">
        <v>85</v>
      </c>
    </row>
    <row r="256" spans="1:22" ht="24.75" customHeight="1" x14ac:dyDescent="0.2">
      <c r="A256" s="300"/>
      <c r="B256" s="302"/>
      <c r="C256" s="71"/>
      <c r="D256" s="71"/>
      <c r="E256" s="362"/>
      <c r="F256" s="362"/>
      <c r="G256" s="369"/>
      <c r="H256" s="362"/>
      <c r="I256" s="144" t="s">
        <v>19</v>
      </c>
      <c r="J256" s="178" t="s">
        <v>180</v>
      </c>
      <c r="K256" s="178" t="s">
        <v>180</v>
      </c>
      <c r="L256" s="178" t="s">
        <v>180</v>
      </c>
      <c r="M256" s="178" t="s">
        <v>180</v>
      </c>
      <c r="N256" s="178" t="s">
        <v>180</v>
      </c>
      <c r="O256" s="178" t="s">
        <v>180</v>
      </c>
      <c r="P256" s="178" t="s">
        <v>180</v>
      </c>
      <c r="Q256" s="178" t="s">
        <v>180</v>
      </c>
      <c r="R256" s="178" t="s">
        <v>180</v>
      </c>
      <c r="S256" s="178" t="s">
        <v>180</v>
      </c>
      <c r="T256" s="178" t="s">
        <v>180</v>
      </c>
      <c r="U256" s="178" t="s">
        <v>180</v>
      </c>
      <c r="V256" s="80" t="s">
        <v>86</v>
      </c>
    </row>
    <row r="257" spans="1:22" ht="39.75" customHeight="1" x14ac:dyDescent="0.2">
      <c r="A257" s="299">
        <v>1</v>
      </c>
      <c r="B257" s="301" t="s">
        <v>170</v>
      </c>
      <c r="C257" s="71" t="s">
        <v>162</v>
      </c>
      <c r="D257" s="71" t="s">
        <v>163</v>
      </c>
      <c r="E257" s="361"/>
      <c r="F257" s="361" t="s">
        <v>164</v>
      </c>
      <c r="G257" s="369" t="s">
        <v>171</v>
      </c>
      <c r="H257" s="361">
        <v>50</v>
      </c>
      <c r="I257" s="144" t="s">
        <v>18</v>
      </c>
      <c r="J257" s="178" t="s">
        <v>180</v>
      </c>
      <c r="K257" s="185">
        <f>'[1]Costing Sept ''21'!$P$51</f>
        <v>9.8756338050000032</v>
      </c>
      <c r="L257" s="185">
        <f>'[1]Costing Sept ''21'!$P$51</f>
        <v>9.8756338050000032</v>
      </c>
      <c r="M257" s="185">
        <f>'[1]Costing Sept ''21'!$P$51</f>
        <v>9.8756338050000032</v>
      </c>
      <c r="N257" s="178" t="s">
        <v>180</v>
      </c>
      <c r="O257" s="178" t="s">
        <v>180</v>
      </c>
      <c r="P257" s="178" t="s">
        <v>180</v>
      </c>
      <c r="Q257" s="178" t="s">
        <v>180</v>
      </c>
      <c r="R257" s="178" t="s">
        <v>180</v>
      </c>
      <c r="S257" s="178" t="s">
        <v>180</v>
      </c>
      <c r="T257" s="178" t="s">
        <v>180</v>
      </c>
      <c r="U257" s="178" t="s">
        <v>180</v>
      </c>
      <c r="V257" s="76" t="s">
        <v>85</v>
      </c>
    </row>
    <row r="258" spans="1:22" ht="24.75" customHeight="1" x14ac:dyDescent="0.2">
      <c r="A258" s="300"/>
      <c r="B258" s="302"/>
      <c r="C258" s="71"/>
      <c r="D258" s="71"/>
      <c r="E258" s="362"/>
      <c r="F258" s="362"/>
      <c r="G258" s="369"/>
      <c r="H258" s="362"/>
      <c r="I258" s="144" t="s">
        <v>19</v>
      </c>
      <c r="J258" s="178" t="s">
        <v>180</v>
      </c>
      <c r="K258" s="178" t="s">
        <v>180</v>
      </c>
      <c r="L258" s="178" t="s">
        <v>180</v>
      </c>
      <c r="M258" s="178" t="s">
        <v>180</v>
      </c>
      <c r="N258" s="178" t="s">
        <v>180</v>
      </c>
      <c r="O258" s="178" t="s">
        <v>180</v>
      </c>
      <c r="P258" s="178" t="s">
        <v>180</v>
      </c>
      <c r="Q258" s="178" t="s">
        <v>180</v>
      </c>
      <c r="R258" s="178" t="s">
        <v>180</v>
      </c>
      <c r="S258" s="178" t="s">
        <v>180</v>
      </c>
      <c r="T258" s="178" t="s">
        <v>180</v>
      </c>
      <c r="U258" s="178" t="s">
        <v>180</v>
      </c>
      <c r="V258" s="80" t="s">
        <v>86</v>
      </c>
    </row>
    <row r="259" spans="1:22" s="2" customFormat="1" ht="18" customHeight="1" x14ac:dyDescent="0.2">
      <c r="A259" s="299">
        <v>2</v>
      </c>
      <c r="B259" s="301" t="s">
        <v>75</v>
      </c>
      <c r="C259" s="391" t="s">
        <v>103</v>
      </c>
      <c r="D259" s="392"/>
      <c r="E259" s="392"/>
      <c r="F259" s="392"/>
      <c r="G259" s="392"/>
      <c r="H259" s="392"/>
      <c r="I259" s="392"/>
      <c r="J259" s="392"/>
      <c r="K259" s="392"/>
      <c r="L259" s="392"/>
      <c r="M259" s="392"/>
      <c r="N259" s="392"/>
      <c r="O259" s="392"/>
      <c r="P259" s="392"/>
      <c r="Q259" s="392"/>
      <c r="R259" s="392"/>
      <c r="S259" s="392"/>
      <c r="T259" s="392"/>
      <c r="U259" s="392"/>
      <c r="V259" s="393"/>
    </row>
    <row r="260" spans="1:22" s="2" customFormat="1" ht="13.5" customHeight="1" x14ac:dyDescent="0.2">
      <c r="A260" s="300"/>
      <c r="B260" s="302"/>
      <c r="C260" s="394"/>
      <c r="D260" s="395"/>
      <c r="E260" s="395"/>
      <c r="F260" s="395"/>
      <c r="G260" s="395"/>
      <c r="H260" s="395"/>
      <c r="I260" s="395"/>
      <c r="J260" s="395"/>
      <c r="K260" s="395"/>
      <c r="L260" s="395"/>
      <c r="M260" s="395"/>
      <c r="N260" s="395"/>
      <c r="O260" s="395"/>
      <c r="P260" s="395"/>
      <c r="Q260" s="395"/>
      <c r="R260" s="395"/>
      <c r="S260" s="395"/>
      <c r="T260" s="395"/>
      <c r="U260" s="395"/>
      <c r="V260" s="396"/>
    </row>
    <row r="261" spans="1:22" s="103" customFormat="1" ht="18" customHeight="1" thickBot="1" x14ac:dyDescent="0.25">
      <c r="A261" s="313">
        <v>3</v>
      </c>
      <c r="B261" s="297" t="s">
        <v>76</v>
      </c>
      <c r="C261" s="446"/>
      <c r="D261" s="446"/>
      <c r="E261" s="168"/>
      <c r="F261" s="168"/>
      <c r="G261" s="448"/>
      <c r="H261" s="169" t="s">
        <v>93</v>
      </c>
      <c r="I261" s="170" t="s">
        <v>18</v>
      </c>
      <c r="J261" s="265">
        <v>8.1999999999999993</v>
      </c>
      <c r="K261" s="265">
        <v>8.1999999999999993</v>
      </c>
      <c r="L261" s="265">
        <v>8.1999999999999993</v>
      </c>
      <c r="M261" s="265">
        <v>8.1999999999999993</v>
      </c>
      <c r="N261" s="265">
        <v>8.5</v>
      </c>
      <c r="O261" s="265">
        <v>8.1999999999999993</v>
      </c>
      <c r="P261" s="265">
        <v>8.1999999999999993</v>
      </c>
      <c r="Q261" s="265">
        <v>8.1999999999999993</v>
      </c>
      <c r="R261" s="265">
        <v>8.1999999999999993</v>
      </c>
      <c r="S261" s="265">
        <v>8.1999999999999993</v>
      </c>
      <c r="T261" s="265">
        <v>8.5</v>
      </c>
      <c r="U261" s="265">
        <v>8.1999999999999993</v>
      </c>
      <c r="V261" s="108" t="s">
        <v>87</v>
      </c>
    </row>
    <row r="262" spans="1:22" s="103" customFormat="1" ht="18" customHeight="1" thickBot="1" x14ac:dyDescent="0.25">
      <c r="A262" s="314"/>
      <c r="B262" s="298"/>
      <c r="C262" s="447"/>
      <c r="D262" s="447"/>
      <c r="E262" s="168"/>
      <c r="F262" s="168"/>
      <c r="G262" s="449"/>
      <c r="H262" s="171" t="s">
        <v>93</v>
      </c>
      <c r="I262" s="172" t="s">
        <v>19</v>
      </c>
      <c r="J262" s="274">
        <v>8.1999999999999993</v>
      </c>
      <c r="K262" s="274">
        <v>8.1999999999999993</v>
      </c>
      <c r="L262" s="274">
        <v>8.1999999999999993</v>
      </c>
      <c r="M262" s="274">
        <v>8.1999999999999993</v>
      </c>
      <c r="N262" s="274">
        <v>8.5</v>
      </c>
      <c r="O262" s="274">
        <v>8.1999999999999993</v>
      </c>
      <c r="P262" s="274">
        <v>8.1999999999999993</v>
      </c>
      <c r="Q262" s="274">
        <v>8.1999999999999993</v>
      </c>
      <c r="R262" s="274">
        <v>8.1999999999999993</v>
      </c>
      <c r="S262" s="274">
        <v>8.1999999999999993</v>
      </c>
      <c r="T262" s="274">
        <v>8.5</v>
      </c>
      <c r="U262" s="274">
        <v>8.1999999999999993</v>
      </c>
      <c r="V262" s="108" t="s">
        <v>87</v>
      </c>
    </row>
    <row r="264" spans="1:22" s="4" customFormat="1" x14ac:dyDescent="0.2">
      <c r="C264" s="5"/>
      <c r="D264" s="5"/>
      <c r="E264" s="5"/>
      <c r="F264" s="5"/>
      <c r="G264" s="67"/>
      <c r="H264" s="5"/>
      <c r="I264" s="8"/>
      <c r="J264" s="174"/>
      <c r="K264" s="176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74"/>
    </row>
    <row r="265" spans="1:22" s="4" customFormat="1" ht="18.75" customHeight="1" x14ac:dyDescent="0.2">
      <c r="C265" s="5"/>
      <c r="D265" s="5"/>
      <c r="E265" s="5"/>
      <c r="F265" s="5"/>
      <c r="G265" s="67"/>
      <c r="H265" s="5"/>
      <c r="I265" s="8"/>
      <c r="J265" s="174"/>
      <c r="K265" s="176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74"/>
    </row>
    <row r="266" spans="1:22" s="4" customFormat="1" ht="18.75" customHeight="1" x14ac:dyDescent="0.2">
      <c r="C266" s="5"/>
      <c r="D266" s="5"/>
      <c r="E266" s="5"/>
      <c r="F266" s="5"/>
      <c r="G266" s="67"/>
      <c r="H266" s="5"/>
      <c r="I266" s="8"/>
      <c r="J266" s="174"/>
      <c r="K266" s="176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74"/>
    </row>
  </sheetData>
  <mergeCells count="587">
    <mergeCell ref="A2:V2"/>
    <mergeCell ref="C204:C205"/>
    <mergeCell ref="D204:D205"/>
    <mergeCell ref="E204:E205"/>
    <mergeCell ref="F204:F205"/>
    <mergeCell ref="G204:G205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C200:C201"/>
    <mergeCell ref="D200:D201"/>
    <mergeCell ref="E200:E201"/>
    <mergeCell ref="F200:F201"/>
    <mergeCell ref="G200:G201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C196:C197"/>
    <mergeCell ref="D196:D197"/>
    <mergeCell ref="E196:E197"/>
    <mergeCell ref="F196:F197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C192:C193"/>
    <mergeCell ref="D192:D193"/>
    <mergeCell ref="E192:E193"/>
    <mergeCell ref="F192:F193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E188:E189"/>
    <mergeCell ref="F188:F189"/>
    <mergeCell ref="G188:G189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A184:A185"/>
    <mergeCell ref="B184:B185"/>
    <mergeCell ref="V3:V4"/>
    <mergeCell ref="I3:I4"/>
    <mergeCell ref="A3:A4"/>
    <mergeCell ref="B3:B4"/>
    <mergeCell ref="C3:C4"/>
    <mergeCell ref="H3:H4"/>
    <mergeCell ref="F3:F4"/>
    <mergeCell ref="E3:E4"/>
    <mergeCell ref="D3:D4"/>
    <mergeCell ref="K3:K4"/>
    <mergeCell ref="G3:G4"/>
    <mergeCell ref="A6:A7"/>
    <mergeCell ref="B6:B7"/>
    <mergeCell ref="A10:A11"/>
    <mergeCell ref="B10:B11"/>
    <mergeCell ref="A16:A17"/>
    <mergeCell ref="B16:B17"/>
    <mergeCell ref="A8:A9"/>
    <mergeCell ref="B8:B9"/>
    <mergeCell ref="A21:A22"/>
    <mergeCell ref="B21:B22"/>
    <mergeCell ref="A12:A13"/>
    <mergeCell ref="B12:B13"/>
    <mergeCell ref="A14:A15"/>
    <mergeCell ref="B14:B15"/>
    <mergeCell ref="A19:A20"/>
    <mergeCell ref="B19:B20"/>
    <mergeCell ref="A23:A24"/>
    <mergeCell ref="B23:B24"/>
    <mergeCell ref="A29:A30"/>
    <mergeCell ref="B29:B30"/>
    <mergeCell ref="A34:A35"/>
    <mergeCell ref="B34:B35"/>
    <mergeCell ref="A36:A37"/>
    <mergeCell ref="B36:B37"/>
    <mergeCell ref="A25:A26"/>
    <mergeCell ref="B25:B26"/>
    <mergeCell ref="A27:A28"/>
    <mergeCell ref="B27:B28"/>
    <mergeCell ref="A58:A59"/>
    <mergeCell ref="B58:B59"/>
    <mergeCell ref="A60:A61"/>
    <mergeCell ref="B60:B61"/>
    <mergeCell ref="A64:A65"/>
    <mergeCell ref="B64:B65"/>
    <mergeCell ref="A47:A48"/>
    <mergeCell ref="B47:B48"/>
    <mergeCell ref="A51:A52"/>
    <mergeCell ref="B51:B52"/>
    <mergeCell ref="A55:A56"/>
    <mergeCell ref="B55:B56"/>
    <mergeCell ref="A53:A54"/>
    <mergeCell ref="B53:B54"/>
    <mergeCell ref="A62:A63"/>
    <mergeCell ref="B62:B63"/>
    <mergeCell ref="A49:A50"/>
    <mergeCell ref="B49:B50"/>
    <mergeCell ref="A76:A77"/>
    <mergeCell ref="B76:B77"/>
    <mergeCell ref="A78:A79"/>
    <mergeCell ref="B78:B79"/>
    <mergeCell ref="A82:A83"/>
    <mergeCell ref="B82:B83"/>
    <mergeCell ref="A67:A68"/>
    <mergeCell ref="B67:B68"/>
    <mergeCell ref="A69:A70"/>
    <mergeCell ref="B69:B70"/>
    <mergeCell ref="A73:A74"/>
    <mergeCell ref="B73:B74"/>
    <mergeCell ref="A71:A72"/>
    <mergeCell ref="B71:B72"/>
    <mergeCell ref="A80:A81"/>
    <mergeCell ref="B80:B81"/>
    <mergeCell ref="A107:A108"/>
    <mergeCell ref="B107:B108"/>
    <mergeCell ref="A111:A112"/>
    <mergeCell ref="B111:B112"/>
    <mergeCell ref="A94:A95"/>
    <mergeCell ref="B94:B95"/>
    <mergeCell ref="A96:A97"/>
    <mergeCell ref="B96:B97"/>
    <mergeCell ref="A100:A101"/>
    <mergeCell ref="B100:B101"/>
    <mergeCell ref="A98:A99"/>
    <mergeCell ref="B98:B99"/>
    <mergeCell ref="A109:A110"/>
    <mergeCell ref="B109:B110"/>
    <mergeCell ref="A123:A124"/>
    <mergeCell ref="B123:B124"/>
    <mergeCell ref="A125:A126"/>
    <mergeCell ref="B125:B126"/>
    <mergeCell ref="A129:A130"/>
    <mergeCell ref="B129:B130"/>
    <mergeCell ref="A114:A115"/>
    <mergeCell ref="B114:B115"/>
    <mergeCell ref="A116:A117"/>
    <mergeCell ref="B116:B117"/>
    <mergeCell ref="A120:A121"/>
    <mergeCell ref="B120:B121"/>
    <mergeCell ref="A118:A119"/>
    <mergeCell ref="B118:B119"/>
    <mergeCell ref="A127:A128"/>
    <mergeCell ref="B127:B128"/>
    <mergeCell ref="A132:A133"/>
    <mergeCell ref="B132:B133"/>
    <mergeCell ref="A134:A135"/>
    <mergeCell ref="B134:B135"/>
    <mergeCell ref="A138:A139"/>
    <mergeCell ref="B138:B139"/>
    <mergeCell ref="A136:A137"/>
    <mergeCell ref="B136:B137"/>
    <mergeCell ref="A148:A149"/>
    <mergeCell ref="B148:B149"/>
    <mergeCell ref="A150:A151"/>
    <mergeCell ref="B150:B151"/>
    <mergeCell ref="A152:A153"/>
    <mergeCell ref="B152:B153"/>
    <mergeCell ref="A159:A160"/>
    <mergeCell ref="B159:B160"/>
    <mergeCell ref="A141:A142"/>
    <mergeCell ref="B141:B142"/>
    <mergeCell ref="A143:A144"/>
    <mergeCell ref="B143:B144"/>
    <mergeCell ref="A145:A146"/>
    <mergeCell ref="B145:B146"/>
    <mergeCell ref="A164:A165"/>
    <mergeCell ref="B164:B165"/>
    <mergeCell ref="A166:A167"/>
    <mergeCell ref="B166:B167"/>
    <mergeCell ref="A172:A173"/>
    <mergeCell ref="B172:B173"/>
    <mergeCell ref="A168:A169"/>
    <mergeCell ref="B168:B169"/>
    <mergeCell ref="A155:A156"/>
    <mergeCell ref="B155:B156"/>
    <mergeCell ref="A157:A158"/>
    <mergeCell ref="B157:B158"/>
    <mergeCell ref="A161:A162"/>
    <mergeCell ref="B161:B162"/>
    <mergeCell ref="A170:A171"/>
    <mergeCell ref="B170:B171"/>
    <mergeCell ref="A208:A209"/>
    <mergeCell ref="B208:B209"/>
    <mergeCell ref="A212:A213"/>
    <mergeCell ref="B212:B213"/>
    <mergeCell ref="A210:A211"/>
    <mergeCell ref="B210:B211"/>
    <mergeCell ref="A175:A176"/>
    <mergeCell ref="B175:B176"/>
    <mergeCell ref="A177:A178"/>
    <mergeCell ref="B177:B178"/>
    <mergeCell ref="A181:A182"/>
    <mergeCell ref="B181:B182"/>
    <mergeCell ref="A179:A180"/>
    <mergeCell ref="B179:B180"/>
    <mergeCell ref="A188:A189"/>
    <mergeCell ref="B188:B189"/>
    <mergeCell ref="A192:A193"/>
    <mergeCell ref="B192:B193"/>
    <mergeCell ref="A196:A197"/>
    <mergeCell ref="B196:B197"/>
    <mergeCell ref="A200:A201"/>
    <mergeCell ref="B200:B201"/>
    <mergeCell ref="A204:A205"/>
    <mergeCell ref="B204:B205"/>
    <mergeCell ref="A222:A223"/>
    <mergeCell ref="B222:B223"/>
    <mergeCell ref="A224:A225"/>
    <mergeCell ref="B224:B225"/>
    <mergeCell ref="A226:A227"/>
    <mergeCell ref="B226:B227"/>
    <mergeCell ref="A215:A216"/>
    <mergeCell ref="B215:B216"/>
    <mergeCell ref="A217:A218"/>
    <mergeCell ref="B217:B218"/>
    <mergeCell ref="A219:A220"/>
    <mergeCell ref="B219:B220"/>
    <mergeCell ref="C21:C22"/>
    <mergeCell ref="D21:D22"/>
    <mergeCell ref="E21:E22"/>
    <mergeCell ref="F21:F22"/>
    <mergeCell ref="G21:G22"/>
    <mergeCell ref="A249:A250"/>
    <mergeCell ref="B249:B250"/>
    <mergeCell ref="A253:A254"/>
    <mergeCell ref="B253:B254"/>
    <mergeCell ref="A240:A241"/>
    <mergeCell ref="B240:B241"/>
    <mergeCell ref="A244:A245"/>
    <mergeCell ref="B244:B245"/>
    <mergeCell ref="A246:A247"/>
    <mergeCell ref="B246:B247"/>
    <mergeCell ref="A242:A243"/>
    <mergeCell ref="B242:B243"/>
    <mergeCell ref="A251:A252"/>
    <mergeCell ref="B251:B252"/>
    <mergeCell ref="A229:A230"/>
    <mergeCell ref="B229:B230"/>
    <mergeCell ref="A231:A232"/>
    <mergeCell ref="B231:B232"/>
    <mergeCell ref="B237:B238"/>
    <mergeCell ref="G181:G182"/>
    <mergeCell ref="G212:G213"/>
    <mergeCell ref="C208:C209"/>
    <mergeCell ref="G29:G30"/>
    <mergeCell ref="G44:G45"/>
    <mergeCell ref="G55:G56"/>
    <mergeCell ref="G64:G65"/>
    <mergeCell ref="C47:C48"/>
    <mergeCell ref="D47:D48"/>
    <mergeCell ref="E47:E48"/>
    <mergeCell ref="F47:F48"/>
    <mergeCell ref="G47:G48"/>
    <mergeCell ref="C58:C59"/>
    <mergeCell ref="D58:D59"/>
    <mergeCell ref="E58:E59"/>
    <mergeCell ref="F58:F59"/>
    <mergeCell ref="G58:G59"/>
    <mergeCell ref="C184:C185"/>
    <mergeCell ref="D184:D185"/>
    <mergeCell ref="E184:E185"/>
    <mergeCell ref="F184:F185"/>
    <mergeCell ref="G184:G185"/>
    <mergeCell ref="C188:C189"/>
    <mergeCell ref="D188:D189"/>
    <mergeCell ref="D132:D133"/>
    <mergeCell ref="E132:E133"/>
    <mergeCell ref="F132:F133"/>
    <mergeCell ref="G132:G133"/>
    <mergeCell ref="H132:H133"/>
    <mergeCell ref="C141:C142"/>
    <mergeCell ref="D141:D142"/>
    <mergeCell ref="E141:E142"/>
    <mergeCell ref="F141:F142"/>
    <mergeCell ref="G141:G142"/>
    <mergeCell ref="H141:H142"/>
    <mergeCell ref="D208:D209"/>
    <mergeCell ref="H208:H209"/>
    <mergeCell ref="C219:C220"/>
    <mergeCell ref="D219:D220"/>
    <mergeCell ref="G219:G220"/>
    <mergeCell ref="C226:C227"/>
    <mergeCell ref="D226:D227"/>
    <mergeCell ref="G226:G227"/>
    <mergeCell ref="E215:E216"/>
    <mergeCell ref="F215:F216"/>
    <mergeCell ref="G215:G216"/>
    <mergeCell ref="H215:H216"/>
    <mergeCell ref="E222:E223"/>
    <mergeCell ref="F222:F223"/>
    <mergeCell ref="C210:C211"/>
    <mergeCell ref="D210:D211"/>
    <mergeCell ref="H210:H211"/>
    <mergeCell ref="C224:V225"/>
    <mergeCell ref="C217:V218"/>
    <mergeCell ref="C6:C7"/>
    <mergeCell ref="D6:D7"/>
    <mergeCell ref="E6:E7"/>
    <mergeCell ref="F6:F7"/>
    <mergeCell ref="G6:G7"/>
    <mergeCell ref="H6:H7"/>
    <mergeCell ref="C261:C262"/>
    <mergeCell ref="D261:D262"/>
    <mergeCell ref="G261:G262"/>
    <mergeCell ref="H231:H232"/>
    <mergeCell ref="C237:C238"/>
    <mergeCell ref="D237:D238"/>
    <mergeCell ref="G237:G238"/>
    <mergeCell ref="C246:C247"/>
    <mergeCell ref="D246:D247"/>
    <mergeCell ref="G246:G247"/>
    <mergeCell ref="E242:E243"/>
    <mergeCell ref="F242:F243"/>
    <mergeCell ref="G242:G243"/>
    <mergeCell ref="H242:H243"/>
    <mergeCell ref="E249:E250"/>
    <mergeCell ref="F249:F250"/>
    <mergeCell ref="G249:G250"/>
    <mergeCell ref="H249:H250"/>
    <mergeCell ref="C8:C9"/>
    <mergeCell ref="D8:D9"/>
    <mergeCell ref="E8:E9"/>
    <mergeCell ref="F8:F9"/>
    <mergeCell ref="G8:G9"/>
    <mergeCell ref="H8:H9"/>
    <mergeCell ref="C19:C20"/>
    <mergeCell ref="D19:D20"/>
    <mergeCell ref="E19:E20"/>
    <mergeCell ref="F19:F20"/>
    <mergeCell ref="G19:G20"/>
    <mergeCell ref="H19:H20"/>
    <mergeCell ref="G10:G11"/>
    <mergeCell ref="G16:G17"/>
    <mergeCell ref="C14:E15"/>
    <mergeCell ref="F14:F15"/>
    <mergeCell ref="G14:H15"/>
    <mergeCell ref="H21:H22"/>
    <mergeCell ref="C32:C33"/>
    <mergeCell ref="D32:D33"/>
    <mergeCell ref="E32:E33"/>
    <mergeCell ref="F32:F33"/>
    <mergeCell ref="G32:G33"/>
    <mergeCell ref="C49:C50"/>
    <mergeCell ref="D49:D50"/>
    <mergeCell ref="E49:E50"/>
    <mergeCell ref="F49:F50"/>
    <mergeCell ref="G49:G50"/>
    <mergeCell ref="H49:H50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G23:G24"/>
    <mergeCell ref="G38:G39"/>
    <mergeCell ref="H58:H59"/>
    <mergeCell ref="C67:C68"/>
    <mergeCell ref="D67:D68"/>
    <mergeCell ref="E67:E68"/>
    <mergeCell ref="F67:F68"/>
    <mergeCell ref="G67:G68"/>
    <mergeCell ref="H67:H68"/>
    <mergeCell ref="C76:C77"/>
    <mergeCell ref="D76:D77"/>
    <mergeCell ref="E76:E77"/>
    <mergeCell ref="F76:F77"/>
    <mergeCell ref="G76:G77"/>
    <mergeCell ref="H76:H77"/>
    <mergeCell ref="C85:C86"/>
    <mergeCell ref="D85:D86"/>
    <mergeCell ref="E85:E86"/>
    <mergeCell ref="F85:F86"/>
    <mergeCell ref="G85:G86"/>
    <mergeCell ref="H85:H86"/>
    <mergeCell ref="G82:G83"/>
    <mergeCell ref="A85:A86"/>
    <mergeCell ref="B85:B86"/>
    <mergeCell ref="C94:C95"/>
    <mergeCell ref="D94:D95"/>
    <mergeCell ref="E94:E95"/>
    <mergeCell ref="F94:F95"/>
    <mergeCell ref="G94:G95"/>
    <mergeCell ref="H94:H95"/>
    <mergeCell ref="A87:A88"/>
    <mergeCell ref="B87:B88"/>
    <mergeCell ref="A91:A92"/>
    <mergeCell ref="B91:B92"/>
    <mergeCell ref="A89:A90"/>
    <mergeCell ref="B89:B90"/>
    <mergeCell ref="G91:G92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3:A104"/>
    <mergeCell ref="B103:B104"/>
    <mergeCell ref="G161:G162"/>
    <mergeCell ref="G172:G173"/>
    <mergeCell ref="C170:E171"/>
    <mergeCell ref="F170:F171"/>
    <mergeCell ref="G170:H171"/>
    <mergeCell ref="C114:C115"/>
    <mergeCell ref="D114:D115"/>
    <mergeCell ref="E114:E115"/>
    <mergeCell ref="F114:F115"/>
    <mergeCell ref="G114:G115"/>
    <mergeCell ref="H114:H115"/>
    <mergeCell ref="C123:C124"/>
    <mergeCell ref="D123:D124"/>
    <mergeCell ref="E123:E124"/>
    <mergeCell ref="F123:F124"/>
    <mergeCell ref="G123:G124"/>
    <mergeCell ref="H123:H124"/>
    <mergeCell ref="G120:G121"/>
    <mergeCell ref="G129:G130"/>
    <mergeCell ref="G138:G139"/>
    <mergeCell ref="C143:V144"/>
    <mergeCell ref="C150:V151"/>
    <mergeCell ref="G145:G146"/>
    <mergeCell ref="C132:C133"/>
    <mergeCell ref="D148:D149"/>
    <mergeCell ref="E148:E149"/>
    <mergeCell ref="F148:F149"/>
    <mergeCell ref="G148:G149"/>
    <mergeCell ref="H148:H149"/>
    <mergeCell ref="C155:C156"/>
    <mergeCell ref="D155:D156"/>
    <mergeCell ref="E155:E156"/>
    <mergeCell ref="F155:F156"/>
    <mergeCell ref="G155:G156"/>
    <mergeCell ref="H155:H156"/>
    <mergeCell ref="G152:G153"/>
    <mergeCell ref="C148:C149"/>
    <mergeCell ref="B261:B262"/>
    <mergeCell ref="A261:A262"/>
    <mergeCell ref="A257:A258"/>
    <mergeCell ref="B257:B258"/>
    <mergeCell ref="E257:E258"/>
    <mergeCell ref="F257:F258"/>
    <mergeCell ref="G257:G258"/>
    <mergeCell ref="H257:H258"/>
    <mergeCell ref="G222:G223"/>
    <mergeCell ref="H222:H223"/>
    <mergeCell ref="E229:E230"/>
    <mergeCell ref="F229:F230"/>
    <mergeCell ref="G229:G230"/>
    <mergeCell ref="H229:H230"/>
    <mergeCell ref="E240:E241"/>
    <mergeCell ref="F240:F241"/>
    <mergeCell ref="G240:G241"/>
    <mergeCell ref="H240:H241"/>
    <mergeCell ref="E251:E252"/>
    <mergeCell ref="F251:F252"/>
    <mergeCell ref="G251:G252"/>
    <mergeCell ref="H251:H252"/>
    <mergeCell ref="E253:E254"/>
    <mergeCell ref="F253:F254"/>
    <mergeCell ref="C233:C234"/>
    <mergeCell ref="D233:D234"/>
    <mergeCell ref="H233:H234"/>
    <mergeCell ref="A259:A260"/>
    <mergeCell ref="B259:B260"/>
    <mergeCell ref="C259:V260"/>
    <mergeCell ref="G253:G254"/>
    <mergeCell ref="H253:H254"/>
    <mergeCell ref="A255:A256"/>
    <mergeCell ref="B255:B256"/>
    <mergeCell ref="E255:E256"/>
    <mergeCell ref="F255:F256"/>
    <mergeCell ref="G255:G256"/>
    <mergeCell ref="H255:H256"/>
    <mergeCell ref="C244:V245"/>
    <mergeCell ref="A233:A234"/>
    <mergeCell ref="B233:B234"/>
    <mergeCell ref="A235:A236"/>
    <mergeCell ref="B235:B236"/>
    <mergeCell ref="C235:C236"/>
    <mergeCell ref="D235:D236"/>
    <mergeCell ref="G235:G236"/>
    <mergeCell ref="C231:C232"/>
    <mergeCell ref="D231:D232"/>
    <mergeCell ref="A237:A238"/>
    <mergeCell ref="G51:G52"/>
    <mergeCell ref="G60:G61"/>
    <mergeCell ref="G69:G70"/>
    <mergeCell ref="G78:G79"/>
    <mergeCell ref="G87:G88"/>
    <mergeCell ref="G96:G97"/>
    <mergeCell ref="G107:G108"/>
    <mergeCell ref="G116:G117"/>
    <mergeCell ref="G125:G126"/>
    <mergeCell ref="G73:G74"/>
    <mergeCell ref="G100:G101"/>
    <mergeCell ref="G111:G112"/>
    <mergeCell ref="G134:G135"/>
    <mergeCell ref="G157:G158"/>
    <mergeCell ref="G166:G167"/>
    <mergeCell ref="G208:G209"/>
    <mergeCell ref="G231:G232"/>
    <mergeCell ref="C179:E180"/>
    <mergeCell ref="F179:F180"/>
    <mergeCell ref="G179:H180"/>
    <mergeCell ref="C164:C165"/>
    <mergeCell ref="C27:E28"/>
    <mergeCell ref="F27:F28"/>
    <mergeCell ref="G27:H28"/>
    <mergeCell ref="A42:A43"/>
    <mergeCell ref="B42:B43"/>
    <mergeCell ref="C42:E43"/>
    <mergeCell ref="F42:F43"/>
    <mergeCell ref="G42:H43"/>
    <mergeCell ref="H47:H48"/>
    <mergeCell ref="A32:A33"/>
    <mergeCell ref="B32:B33"/>
    <mergeCell ref="A38:A39"/>
    <mergeCell ref="B38:B39"/>
    <mergeCell ref="A44:A45"/>
    <mergeCell ref="B44:B45"/>
    <mergeCell ref="A40:A41"/>
    <mergeCell ref="B40:B41"/>
    <mergeCell ref="C177:V178"/>
    <mergeCell ref="D164:D165"/>
    <mergeCell ref="E164:E165"/>
    <mergeCell ref="F164:F165"/>
    <mergeCell ref="G164:G165"/>
    <mergeCell ref="H164:H165"/>
    <mergeCell ref="C175:C176"/>
    <mergeCell ref="D175:D176"/>
    <mergeCell ref="E175:E176"/>
    <mergeCell ref="F175:F176"/>
    <mergeCell ref="G175:G176"/>
    <mergeCell ref="H175:H176"/>
  </mergeCells>
  <pageMargins left="0.17" right="0.15" top="0.25" bottom="0.23" header="0.19" footer="0.17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workbookViewId="0">
      <pane ySplit="4" topLeftCell="A161" activePane="bottomLeft" state="frozen"/>
      <selection activeCell="D1" sqref="D1"/>
      <selection pane="bottomLeft" activeCell="F10" sqref="F10"/>
    </sheetView>
  </sheetViews>
  <sheetFormatPr defaultRowHeight="12.75" x14ac:dyDescent="0.2"/>
  <cols>
    <col min="1" max="1" width="4.140625" style="1" customWidth="1"/>
    <col min="2" max="2" width="24.7109375" style="40" customWidth="1"/>
    <col min="3" max="3" width="14.5703125" style="5" customWidth="1"/>
    <col min="4" max="4" width="11.140625" style="5" customWidth="1"/>
    <col min="5" max="6" width="11.5703125" style="5" customWidth="1"/>
    <col min="7" max="7" width="26.7109375" style="5" customWidth="1"/>
    <col min="8" max="8" width="11.5703125" style="5" customWidth="1"/>
    <col min="9" max="9" width="11.140625" style="5" customWidth="1"/>
    <col min="10" max="10" width="11.7109375" style="174" customWidth="1"/>
    <col min="11" max="11" width="11.140625" style="174" customWidth="1"/>
    <col min="12" max="12" width="10.42578125" style="174" customWidth="1"/>
    <col min="13" max="13" width="10.5703125" style="174" customWidth="1"/>
    <col min="14" max="14" width="9" style="174" customWidth="1"/>
    <col min="15" max="15" width="9.7109375" style="174" customWidth="1"/>
    <col min="16" max="16" width="9.5703125" style="174" customWidth="1"/>
    <col min="17" max="17" width="9.85546875" style="174" customWidth="1"/>
    <col min="18" max="18" width="10.85546875" style="174" customWidth="1"/>
    <col min="19" max="19" width="11.140625" style="174" customWidth="1"/>
    <col min="20" max="20" width="9.140625" style="74"/>
    <col min="21" max="16384" width="9.140625" style="1"/>
  </cols>
  <sheetData>
    <row r="1" spans="1:20" ht="21" customHeight="1" x14ac:dyDescent="0.2">
      <c r="A1" s="356" t="s">
        <v>226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1:20" s="5" customFormat="1" ht="12.75" customHeight="1" x14ac:dyDescent="0.2">
      <c r="A2" s="323" t="s">
        <v>0</v>
      </c>
      <c r="B2" s="412" t="s">
        <v>1</v>
      </c>
      <c r="C2" s="323" t="s">
        <v>2</v>
      </c>
      <c r="D2" s="323" t="s">
        <v>3</v>
      </c>
      <c r="E2" s="415" t="s">
        <v>51</v>
      </c>
      <c r="F2" s="415" t="s">
        <v>71</v>
      </c>
      <c r="G2" s="412" t="s">
        <v>56</v>
      </c>
      <c r="H2" s="412" t="s">
        <v>4</v>
      </c>
      <c r="I2" s="324" t="s">
        <v>5</v>
      </c>
      <c r="J2" s="406" t="s">
        <v>26</v>
      </c>
      <c r="K2" s="406" t="s">
        <v>40</v>
      </c>
      <c r="L2" s="406" t="s">
        <v>25</v>
      </c>
      <c r="M2" s="406" t="s">
        <v>41</v>
      </c>
      <c r="N2" s="406" t="s">
        <v>42</v>
      </c>
      <c r="O2" s="406" t="s">
        <v>24</v>
      </c>
      <c r="P2" s="406" t="s">
        <v>27</v>
      </c>
      <c r="Q2" s="406" t="s">
        <v>23</v>
      </c>
      <c r="R2" s="406" t="s">
        <v>43</v>
      </c>
      <c r="S2" s="406" t="s">
        <v>44</v>
      </c>
      <c r="T2" s="325" t="s">
        <v>39</v>
      </c>
    </row>
    <row r="3" spans="1:20" s="5" customFormat="1" x14ac:dyDescent="0.2">
      <c r="A3" s="323"/>
      <c r="B3" s="413"/>
      <c r="C3" s="323"/>
      <c r="D3" s="323"/>
      <c r="E3" s="416"/>
      <c r="F3" s="416"/>
      <c r="G3" s="413"/>
      <c r="H3" s="413"/>
      <c r="I3" s="324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325"/>
    </row>
    <row r="4" spans="1:20" s="5" customFormat="1" x14ac:dyDescent="0.2">
      <c r="A4" s="323"/>
      <c r="B4" s="414"/>
      <c r="C4" s="323"/>
      <c r="D4" s="323"/>
      <c r="E4" s="417"/>
      <c r="F4" s="417"/>
      <c r="G4" s="414"/>
      <c r="H4" s="414"/>
      <c r="I4" s="324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325"/>
    </row>
    <row r="5" spans="1:20" s="30" customFormat="1" ht="38.25" x14ac:dyDescent="0.2">
      <c r="A5" s="21">
        <v>1</v>
      </c>
      <c r="B5" s="22" t="s">
        <v>52</v>
      </c>
      <c r="C5" s="157"/>
      <c r="D5" s="148"/>
      <c r="E5" s="148"/>
      <c r="F5" s="148"/>
      <c r="G5" s="148"/>
      <c r="H5" s="148"/>
      <c r="I5" s="23"/>
      <c r="J5" s="177"/>
      <c r="K5" s="177"/>
      <c r="L5" s="177"/>
      <c r="M5" s="177"/>
      <c r="N5" s="177"/>
      <c r="O5" s="177"/>
      <c r="P5" s="177"/>
      <c r="Q5" s="177"/>
      <c r="R5" s="177"/>
      <c r="S5" s="179"/>
      <c r="T5" s="75"/>
    </row>
    <row r="6" spans="1:20" ht="43.5" customHeight="1" x14ac:dyDescent="0.2">
      <c r="A6" s="299">
        <v>1</v>
      </c>
      <c r="B6" s="301" t="s">
        <v>130</v>
      </c>
      <c r="C6" s="361" t="s">
        <v>83</v>
      </c>
      <c r="D6" s="361" t="s">
        <v>77</v>
      </c>
      <c r="E6" s="361"/>
      <c r="F6" s="149" t="s">
        <v>176</v>
      </c>
      <c r="G6" s="348" t="s">
        <v>131</v>
      </c>
      <c r="H6" s="149">
        <v>50</v>
      </c>
      <c r="I6" s="54" t="s">
        <v>18</v>
      </c>
      <c r="J6" s="178">
        <f>'[1]Costing Sept ''21'!$O$5</f>
        <v>23.216865094170405</v>
      </c>
      <c r="K6" s="178" t="s">
        <v>180</v>
      </c>
      <c r="L6" s="178">
        <f>'[1]Costing Sept ''21'!$O$5</f>
        <v>23.216865094170405</v>
      </c>
      <c r="M6" s="178" t="s">
        <v>180</v>
      </c>
      <c r="N6" s="178" t="s">
        <v>180</v>
      </c>
      <c r="O6" s="178">
        <f>'[1]Costing Sept ''21'!$O$5</f>
        <v>23.216865094170405</v>
      </c>
      <c r="P6" s="178">
        <f>'[1]Costing Sept ''21'!$O$5</f>
        <v>23.216865094170405</v>
      </c>
      <c r="Q6" s="178">
        <f>'[1]Costing Sept ''21'!$O$5</f>
        <v>23.216865094170405</v>
      </c>
      <c r="R6" s="178">
        <f>'[1]Costing Sept ''21'!$O$5</f>
        <v>23.216865094170405</v>
      </c>
      <c r="S6" s="178" t="s">
        <v>180</v>
      </c>
      <c r="T6" s="76" t="s">
        <v>85</v>
      </c>
    </row>
    <row r="7" spans="1:20" ht="45" customHeight="1" x14ac:dyDescent="0.2">
      <c r="A7" s="300"/>
      <c r="B7" s="302"/>
      <c r="C7" s="362"/>
      <c r="D7" s="362"/>
      <c r="E7" s="362"/>
      <c r="F7" s="149"/>
      <c r="G7" s="349"/>
      <c r="H7" s="149"/>
      <c r="I7" s="144" t="s">
        <v>19</v>
      </c>
      <c r="J7" s="178">
        <v>22.75</v>
      </c>
      <c r="K7" s="178" t="s">
        <v>180</v>
      </c>
      <c r="L7" s="178">
        <v>22.75</v>
      </c>
      <c r="M7" s="178" t="s">
        <v>180</v>
      </c>
      <c r="N7" s="178" t="s">
        <v>180</v>
      </c>
      <c r="O7" s="178">
        <v>22.75</v>
      </c>
      <c r="P7" s="178">
        <v>22.75</v>
      </c>
      <c r="Q7" s="178">
        <v>22.75</v>
      </c>
      <c r="R7" s="178">
        <v>22.75</v>
      </c>
      <c r="S7" s="178" t="s">
        <v>180</v>
      </c>
      <c r="T7" s="77"/>
    </row>
    <row r="8" spans="1:20" ht="43.5" customHeight="1" x14ac:dyDescent="0.2">
      <c r="A8" s="299">
        <v>1</v>
      </c>
      <c r="B8" s="301" t="s">
        <v>132</v>
      </c>
      <c r="C8" s="361" t="s">
        <v>83</v>
      </c>
      <c r="D8" s="361" t="s">
        <v>77</v>
      </c>
      <c r="E8" s="361"/>
      <c r="F8" s="149" t="s">
        <v>176</v>
      </c>
      <c r="G8" s="348" t="s">
        <v>133</v>
      </c>
      <c r="H8" s="149">
        <v>50</v>
      </c>
      <c r="I8" s="54" t="s">
        <v>18</v>
      </c>
      <c r="J8" s="178">
        <f>'[1]Costing Sept ''21'!$O$6</f>
        <v>19.463762842105265</v>
      </c>
      <c r="K8" s="178" t="s">
        <v>180</v>
      </c>
      <c r="L8" s="178">
        <f>'[1]Costing Sept ''21'!$O$6</f>
        <v>19.463762842105265</v>
      </c>
      <c r="M8" s="178" t="s">
        <v>180</v>
      </c>
      <c r="N8" s="178" t="s">
        <v>180</v>
      </c>
      <c r="O8" s="178">
        <f>'[1]Costing Sept ''21'!$O$6</f>
        <v>19.463762842105265</v>
      </c>
      <c r="P8" s="178">
        <f>'[1]Costing Sept ''21'!$O$6</f>
        <v>19.463762842105265</v>
      </c>
      <c r="Q8" s="178">
        <f>'[1]Costing Sept ''21'!$O$6</f>
        <v>19.463762842105265</v>
      </c>
      <c r="R8" s="178">
        <f>'[1]Costing Sept ''21'!$O$6</f>
        <v>19.463762842105265</v>
      </c>
      <c r="S8" s="178" t="s">
        <v>180</v>
      </c>
      <c r="T8" s="76" t="s">
        <v>85</v>
      </c>
    </row>
    <row r="9" spans="1:20" ht="45" customHeight="1" x14ac:dyDescent="0.2">
      <c r="A9" s="300"/>
      <c r="B9" s="302"/>
      <c r="C9" s="362"/>
      <c r="D9" s="362"/>
      <c r="E9" s="362"/>
      <c r="F9" s="149"/>
      <c r="G9" s="349"/>
      <c r="H9" s="149"/>
      <c r="I9" s="144" t="s">
        <v>19</v>
      </c>
      <c r="J9" s="178">
        <f>J8*0.98</f>
        <v>19.07448758526316</v>
      </c>
      <c r="K9" s="178" t="s">
        <v>180</v>
      </c>
      <c r="L9" s="178">
        <f>L8*0.98</f>
        <v>19.07448758526316</v>
      </c>
      <c r="M9" s="178" t="s">
        <v>180</v>
      </c>
      <c r="N9" s="178" t="s">
        <v>180</v>
      </c>
      <c r="O9" s="178">
        <f>O8*0.98</f>
        <v>19.07448758526316</v>
      </c>
      <c r="P9" s="178">
        <f>P8*0.98</f>
        <v>19.07448758526316</v>
      </c>
      <c r="Q9" s="178">
        <f>Q8*0.98</f>
        <v>19.07448758526316</v>
      </c>
      <c r="R9" s="178">
        <f>R8*0.98</f>
        <v>19.07448758526316</v>
      </c>
      <c r="S9" s="178" t="s">
        <v>180</v>
      </c>
      <c r="T9" s="77"/>
    </row>
    <row r="10" spans="1:20" s="2" customFormat="1" ht="19.5" customHeight="1" x14ac:dyDescent="0.2">
      <c r="A10" s="295">
        <v>2</v>
      </c>
      <c r="B10" s="365" t="s">
        <v>189</v>
      </c>
      <c r="C10" s="92" t="s">
        <v>78</v>
      </c>
      <c r="D10" s="150" t="s">
        <v>79</v>
      </c>
      <c r="E10" s="150" t="s">
        <v>80</v>
      </c>
      <c r="F10" s="150" t="s">
        <v>81</v>
      </c>
      <c r="G10" s="313" t="s">
        <v>193</v>
      </c>
      <c r="H10" s="150" t="s">
        <v>82</v>
      </c>
      <c r="I10" s="54" t="s">
        <v>18</v>
      </c>
      <c r="J10" s="132">
        <v>19.649999999999999</v>
      </c>
      <c r="K10" s="132">
        <v>19.649999999999999</v>
      </c>
      <c r="L10" s="132">
        <v>19.649999999999999</v>
      </c>
      <c r="M10" s="132">
        <v>19.649999999999999</v>
      </c>
      <c r="N10" s="132">
        <v>19.649999999999999</v>
      </c>
      <c r="O10" s="132">
        <v>19.649999999999999</v>
      </c>
      <c r="P10" s="132">
        <v>19.649999999999999</v>
      </c>
      <c r="Q10" s="132">
        <v>19.649999999999999</v>
      </c>
      <c r="R10" s="132">
        <v>19.649999999999999</v>
      </c>
      <c r="S10" s="132">
        <v>19.649999999999999</v>
      </c>
      <c r="T10" s="90" t="s">
        <v>87</v>
      </c>
    </row>
    <row r="11" spans="1:20" s="2" customFormat="1" ht="19.5" customHeight="1" x14ac:dyDescent="0.2">
      <c r="A11" s="296"/>
      <c r="B11" s="366"/>
      <c r="C11" s="93"/>
      <c r="D11" s="151"/>
      <c r="E11" s="151"/>
      <c r="F11" s="151"/>
      <c r="G11" s="314"/>
      <c r="H11" s="151"/>
      <c r="I11" s="139" t="s">
        <v>19</v>
      </c>
      <c r="J11" s="132">
        <v>19.43</v>
      </c>
      <c r="K11" s="132">
        <v>19.43</v>
      </c>
      <c r="L11" s="132">
        <v>19.43</v>
      </c>
      <c r="M11" s="132">
        <v>19.43</v>
      </c>
      <c r="N11" s="132">
        <v>19.43</v>
      </c>
      <c r="O11" s="132">
        <v>19.43</v>
      </c>
      <c r="P11" s="132">
        <v>19.43</v>
      </c>
      <c r="Q11" s="132">
        <v>19.43</v>
      </c>
      <c r="R11" s="132">
        <v>19.43</v>
      </c>
      <c r="S11" s="132">
        <v>19.43</v>
      </c>
      <c r="T11" s="90" t="s">
        <v>87</v>
      </c>
    </row>
    <row r="12" spans="1:20" s="102" customFormat="1" ht="19.5" customHeight="1" x14ac:dyDescent="0.2">
      <c r="A12" s="285">
        <v>2</v>
      </c>
      <c r="B12" s="430" t="s">
        <v>190</v>
      </c>
      <c r="C12" s="96" t="s">
        <v>78</v>
      </c>
      <c r="D12" s="149" t="s">
        <v>79</v>
      </c>
      <c r="E12" s="149" t="s">
        <v>80</v>
      </c>
      <c r="F12" s="149" t="s">
        <v>81</v>
      </c>
      <c r="G12" s="285" t="s">
        <v>193</v>
      </c>
      <c r="H12" s="149" t="s">
        <v>82</v>
      </c>
      <c r="I12" s="110" t="s">
        <v>18</v>
      </c>
      <c r="J12" s="133">
        <v>25.16</v>
      </c>
      <c r="K12" s="133">
        <v>25.16</v>
      </c>
      <c r="L12" s="133">
        <v>25.16</v>
      </c>
      <c r="M12" s="133">
        <v>25.16</v>
      </c>
      <c r="N12" s="133">
        <v>25.16</v>
      </c>
      <c r="O12" s="133">
        <v>25.16</v>
      </c>
      <c r="P12" s="133">
        <v>25.16</v>
      </c>
      <c r="Q12" s="133">
        <v>25.16</v>
      </c>
      <c r="R12" s="133">
        <v>25.16</v>
      </c>
      <c r="S12" s="133">
        <v>25.16</v>
      </c>
      <c r="T12" s="90" t="s">
        <v>87</v>
      </c>
    </row>
    <row r="13" spans="1:20" s="102" customFormat="1" ht="19.5" customHeight="1" x14ac:dyDescent="0.2">
      <c r="A13" s="286"/>
      <c r="B13" s="431"/>
      <c r="C13" s="97"/>
      <c r="D13" s="152"/>
      <c r="E13" s="152"/>
      <c r="F13" s="152"/>
      <c r="G13" s="286"/>
      <c r="H13" s="152"/>
      <c r="I13" s="136" t="s">
        <v>19</v>
      </c>
      <c r="J13" s="133">
        <v>24.88</v>
      </c>
      <c r="K13" s="133">
        <v>24.88</v>
      </c>
      <c r="L13" s="133">
        <v>24.88</v>
      </c>
      <c r="M13" s="133">
        <v>24.88</v>
      </c>
      <c r="N13" s="133">
        <v>24.88</v>
      </c>
      <c r="O13" s="133">
        <v>24.88</v>
      </c>
      <c r="P13" s="133">
        <v>24.88</v>
      </c>
      <c r="Q13" s="133">
        <v>24.88</v>
      </c>
      <c r="R13" s="133">
        <v>24.88</v>
      </c>
      <c r="S13" s="133">
        <v>24.88</v>
      </c>
      <c r="T13" s="90" t="s">
        <v>87</v>
      </c>
    </row>
    <row r="14" spans="1:20" s="106" customFormat="1" ht="18" customHeight="1" x14ac:dyDescent="0.2">
      <c r="A14" s="363">
        <v>3</v>
      </c>
      <c r="B14" s="365" t="s">
        <v>215</v>
      </c>
      <c r="C14" s="420"/>
      <c r="D14" s="421"/>
      <c r="E14" s="422"/>
      <c r="F14" s="359" t="s">
        <v>194</v>
      </c>
      <c r="G14" s="426"/>
      <c r="H14" s="427"/>
      <c r="I14" s="140" t="s">
        <v>18</v>
      </c>
      <c r="J14" s="263">
        <v>22.15</v>
      </c>
      <c r="K14" s="263">
        <v>22.15</v>
      </c>
      <c r="L14" s="263">
        <v>22.15</v>
      </c>
      <c r="M14" s="263">
        <v>22.15</v>
      </c>
      <c r="N14" s="263">
        <v>22.15</v>
      </c>
      <c r="O14" s="263">
        <v>22.15</v>
      </c>
      <c r="P14" s="263">
        <v>22.15</v>
      </c>
      <c r="Q14" s="263">
        <v>22.15</v>
      </c>
      <c r="R14" s="263">
        <v>22.15</v>
      </c>
      <c r="S14" s="263">
        <v>22.15</v>
      </c>
    </row>
    <row r="15" spans="1:20" s="106" customFormat="1" ht="20.25" customHeight="1" x14ac:dyDescent="0.2">
      <c r="A15" s="364"/>
      <c r="B15" s="366"/>
      <c r="C15" s="423"/>
      <c r="D15" s="424"/>
      <c r="E15" s="425"/>
      <c r="F15" s="360"/>
      <c r="G15" s="428"/>
      <c r="H15" s="429"/>
      <c r="I15" s="252" t="s">
        <v>19</v>
      </c>
      <c r="J15" s="263">
        <v>22.15</v>
      </c>
      <c r="K15" s="263">
        <v>22.15</v>
      </c>
      <c r="L15" s="263">
        <v>22.15</v>
      </c>
      <c r="M15" s="263">
        <v>22.15</v>
      </c>
      <c r="N15" s="263">
        <v>22.15</v>
      </c>
      <c r="O15" s="263">
        <v>22.15</v>
      </c>
      <c r="P15" s="263">
        <v>22.15</v>
      </c>
      <c r="Q15" s="263">
        <v>22.15</v>
      </c>
      <c r="R15" s="263">
        <v>22.15</v>
      </c>
      <c r="S15" s="263">
        <v>22.15</v>
      </c>
    </row>
    <row r="16" spans="1:20" s="103" customFormat="1" ht="19.5" customHeight="1" x14ac:dyDescent="0.2">
      <c r="A16" s="313">
        <v>3</v>
      </c>
      <c r="B16" s="297" t="s">
        <v>76</v>
      </c>
      <c r="C16" s="211" t="s">
        <v>88</v>
      </c>
      <c r="D16" s="151" t="s">
        <v>89</v>
      </c>
      <c r="E16" s="212">
        <v>0.42</v>
      </c>
      <c r="F16" s="212" t="s">
        <v>90</v>
      </c>
      <c r="G16" s="344" t="s">
        <v>91</v>
      </c>
      <c r="H16" s="162" t="s">
        <v>93</v>
      </c>
      <c r="I16" s="221" t="s">
        <v>18</v>
      </c>
      <c r="J16" s="207">
        <v>6.75</v>
      </c>
      <c r="K16" s="207">
        <v>6.75</v>
      </c>
      <c r="L16" s="207">
        <v>6.75</v>
      </c>
      <c r="M16" s="207">
        <v>6.75</v>
      </c>
      <c r="N16" s="207">
        <v>6.75</v>
      </c>
      <c r="O16" s="207">
        <v>6.75</v>
      </c>
      <c r="P16" s="207">
        <v>6.75</v>
      </c>
      <c r="Q16" s="207">
        <v>6.75</v>
      </c>
      <c r="R16" s="207">
        <v>6.75</v>
      </c>
      <c r="S16" s="207">
        <v>6.75</v>
      </c>
      <c r="T16" s="216" t="s">
        <v>92</v>
      </c>
    </row>
    <row r="17" spans="1:20" s="103" customFormat="1" ht="19.5" customHeight="1" x14ac:dyDescent="0.2">
      <c r="A17" s="314"/>
      <c r="B17" s="298"/>
      <c r="C17" s="211" t="s">
        <v>88</v>
      </c>
      <c r="D17" s="151" t="s">
        <v>89</v>
      </c>
      <c r="E17" s="212">
        <v>0.42</v>
      </c>
      <c r="F17" s="212" t="s">
        <v>90</v>
      </c>
      <c r="G17" s="344"/>
      <c r="H17" s="162" t="s">
        <v>93</v>
      </c>
      <c r="I17" s="139" t="s">
        <v>19</v>
      </c>
      <c r="J17" s="180">
        <v>6.75</v>
      </c>
      <c r="K17" s="180">
        <v>6.75</v>
      </c>
      <c r="L17" s="180">
        <v>6.75</v>
      </c>
      <c r="M17" s="180">
        <v>6.75</v>
      </c>
      <c r="N17" s="180">
        <v>6.75</v>
      </c>
      <c r="O17" s="180">
        <v>6.75</v>
      </c>
      <c r="P17" s="180">
        <v>6.75</v>
      </c>
      <c r="Q17" s="180">
        <v>6.75</v>
      </c>
      <c r="R17" s="180">
        <v>6.75</v>
      </c>
      <c r="S17" s="180">
        <v>6.75</v>
      </c>
      <c r="T17" s="216" t="s">
        <v>92</v>
      </c>
    </row>
    <row r="18" spans="1:20" s="30" customFormat="1" ht="38.25" x14ac:dyDescent="0.2">
      <c r="A18" s="21">
        <v>2</v>
      </c>
      <c r="B18" s="22" t="s">
        <v>53</v>
      </c>
      <c r="C18" s="157"/>
      <c r="D18" s="148"/>
      <c r="E18" s="148"/>
      <c r="F18" s="148"/>
      <c r="G18" s="148"/>
      <c r="H18" s="148"/>
      <c r="I18" s="23"/>
      <c r="J18" s="262"/>
      <c r="K18" s="179"/>
      <c r="L18" s="179"/>
      <c r="M18" s="179"/>
      <c r="N18" s="179"/>
      <c r="O18" s="179"/>
      <c r="P18" s="179"/>
      <c r="Q18" s="179"/>
      <c r="R18" s="179"/>
      <c r="S18" s="179"/>
      <c r="T18" s="75"/>
    </row>
    <row r="19" spans="1:20" ht="43.5" customHeight="1" x14ac:dyDescent="0.2">
      <c r="A19" s="299">
        <v>1</v>
      </c>
      <c r="B19" s="301" t="s">
        <v>130</v>
      </c>
      <c r="C19" s="361" t="s">
        <v>83</v>
      </c>
      <c r="D19" s="361" t="s">
        <v>77</v>
      </c>
      <c r="E19" s="361"/>
      <c r="F19" s="149" t="s">
        <v>176</v>
      </c>
      <c r="G19" s="348" t="s">
        <v>131</v>
      </c>
      <c r="H19" s="149">
        <v>50</v>
      </c>
      <c r="I19" s="54" t="s">
        <v>18</v>
      </c>
      <c r="J19" s="178">
        <f>'[1]Costing Sept ''21'!$O$7</f>
        <v>18.447230643037972</v>
      </c>
      <c r="K19" s="178" t="s">
        <v>180</v>
      </c>
      <c r="L19" s="178">
        <f>'[1]Costing Sept ''21'!$O$7</f>
        <v>18.447230643037972</v>
      </c>
      <c r="M19" s="178" t="s">
        <v>180</v>
      </c>
      <c r="N19" s="178" t="s">
        <v>180</v>
      </c>
      <c r="O19" s="178">
        <f>'[1]Costing Sept ''21'!$O$7</f>
        <v>18.447230643037972</v>
      </c>
      <c r="P19" s="178">
        <f>'[1]Costing Sept ''21'!$O$7</f>
        <v>18.447230643037972</v>
      </c>
      <c r="Q19" s="178">
        <f>'[1]Costing Sept ''21'!$O$7</f>
        <v>18.447230643037972</v>
      </c>
      <c r="R19" s="178">
        <f>'[1]Costing Sept ''21'!$O$7</f>
        <v>18.447230643037972</v>
      </c>
      <c r="S19" s="178" t="s">
        <v>180</v>
      </c>
      <c r="T19" s="76" t="s">
        <v>85</v>
      </c>
    </row>
    <row r="20" spans="1:20" ht="45" customHeight="1" x14ac:dyDescent="0.2">
      <c r="A20" s="300"/>
      <c r="B20" s="302"/>
      <c r="C20" s="362"/>
      <c r="D20" s="362"/>
      <c r="E20" s="362"/>
      <c r="F20" s="149"/>
      <c r="G20" s="349"/>
      <c r="H20" s="149"/>
      <c r="I20" s="144" t="s">
        <v>19</v>
      </c>
      <c r="J20" s="178">
        <f>J19*0.98</f>
        <v>18.078286030177214</v>
      </c>
      <c r="K20" s="178" t="s">
        <v>180</v>
      </c>
      <c r="L20" s="178">
        <f>L19*0.98</f>
        <v>18.078286030177214</v>
      </c>
      <c r="M20" s="178" t="s">
        <v>180</v>
      </c>
      <c r="N20" s="178" t="s">
        <v>180</v>
      </c>
      <c r="O20" s="178">
        <f>O19*0.98</f>
        <v>18.078286030177214</v>
      </c>
      <c r="P20" s="178">
        <f>P19*0.98</f>
        <v>18.078286030177214</v>
      </c>
      <c r="Q20" s="178">
        <f>Q19*0.98</f>
        <v>18.078286030177214</v>
      </c>
      <c r="R20" s="178">
        <f>R19*0.98</f>
        <v>18.078286030177214</v>
      </c>
      <c r="S20" s="178" t="s">
        <v>180</v>
      </c>
      <c r="T20" s="77"/>
    </row>
    <row r="21" spans="1:20" ht="43.5" customHeight="1" x14ac:dyDescent="0.2">
      <c r="A21" s="299">
        <v>1</v>
      </c>
      <c r="B21" s="301" t="s">
        <v>132</v>
      </c>
      <c r="C21" s="361" t="s">
        <v>83</v>
      </c>
      <c r="D21" s="361" t="s">
        <v>77</v>
      </c>
      <c r="E21" s="361"/>
      <c r="F21" s="149" t="s">
        <v>176</v>
      </c>
      <c r="G21" s="348" t="s">
        <v>135</v>
      </c>
      <c r="H21" s="149">
        <v>50</v>
      </c>
      <c r="I21" s="54" t="s">
        <v>18</v>
      </c>
      <c r="J21" s="178">
        <f>'[1]Costing Sept ''21'!$O$8</f>
        <v>13.222086539016393</v>
      </c>
      <c r="K21" s="178" t="s">
        <v>180</v>
      </c>
      <c r="L21" s="178">
        <f>'[1]Costing Sept ''21'!$O$8</f>
        <v>13.222086539016393</v>
      </c>
      <c r="M21" s="178" t="s">
        <v>180</v>
      </c>
      <c r="N21" s="178" t="s">
        <v>180</v>
      </c>
      <c r="O21" s="178">
        <f>'[1]Costing Sept ''21'!$O$8</f>
        <v>13.222086539016393</v>
      </c>
      <c r="P21" s="178">
        <f>'[1]Costing Sept ''21'!$O$8</f>
        <v>13.222086539016393</v>
      </c>
      <c r="Q21" s="178">
        <f>'[1]Costing Sept ''21'!$O$8</f>
        <v>13.222086539016393</v>
      </c>
      <c r="R21" s="178">
        <f>'[1]Costing Sept ''21'!$O$8</f>
        <v>13.222086539016393</v>
      </c>
      <c r="S21" s="178" t="s">
        <v>180</v>
      </c>
      <c r="T21" s="76" t="s">
        <v>85</v>
      </c>
    </row>
    <row r="22" spans="1:20" ht="45" customHeight="1" x14ac:dyDescent="0.2">
      <c r="A22" s="300"/>
      <c r="B22" s="302"/>
      <c r="C22" s="362"/>
      <c r="D22" s="362"/>
      <c r="E22" s="362"/>
      <c r="F22" s="149"/>
      <c r="G22" s="349"/>
      <c r="H22" s="149"/>
      <c r="I22" s="144" t="s">
        <v>19</v>
      </c>
      <c r="J22" s="178">
        <f>J21*0.98</f>
        <v>12.957644808236065</v>
      </c>
      <c r="K22" s="178" t="s">
        <v>180</v>
      </c>
      <c r="L22" s="178">
        <f>L21*0.98</f>
        <v>12.957644808236065</v>
      </c>
      <c r="M22" s="178" t="s">
        <v>180</v>
      </c>
      <c r="N22" s="178" t="s">
        <v>180</v>
      </c>
      <c r="O22" s="178">
        <f>O21*0.98</f>
        <v>12.957644808236065</v>
      </c>
      <c r="P22" s="178">
        <f>P21*0.98</f>
        <v>12.957644808236065</v>
      </c>
      <c r="Q22" s="178">
        <f>Q21*0.98</f>
        <v>12.957644808236065</v>
      </c>
      <c r="R22" s="178">
        <f>R21*0.98</f>
        <v>12.957644808236065</v>
      </c>
      <c r="S22" s="178" t="s">
        <v>180</v>
      </c>
      <c r="T22" s="77"/>
    </row>
    <row r="23" spans="1:20" s="2" customFormat="1" ht="19.5" customHeight="1" x14ac:dyDescent="0.2">
      <c r="A23" s="295">
        <v>2</v>
      </c>
      <c r="B23" s="365" t="s">
        <v>189</v>
      </c>
      <c r="C23" s="92" t="s">
        <v>78</v>
      </c>
      <c r="D23" s="150" t="s">
        <v>79</v>
      </c>
      <c r="E23" s="150" t="s">
        <v>80</v>
      </c>
      <c r="F23" s="150" t="s">
        <v>81</v>
      </c>
      <c r="G23" s="313" t="s">
        <v>193</v>
      </c>
      <c r="H23" s="150" t="s">
        <v>82</v>
      </c>
      <c r="I23" s="54" t="s">
        <v>18</v>
      </c>
      <c r="J23" s="132">
        <v>19.649999999999999</v>
      </c>
      <c r="K23" s="132">
        <v>19.649999999999999</v>
      </c>
      <c r="L23" s="132">
        <v>19.649999999999999</v>
      </c>
      <c r="M23" s="132">
        <v>19.649999999999999</v>
      </c>
      <c r="N23" s="132">
        <v>19.649999999999999</v>
      </c>
      <c r="O23" s="132">
        <v>19.649999999999999</v>
      </c>
      <c r="P23" s="132">
        <v>19.649999999999999</v>
      </c>
      <c r="Q23" s="132">
        <v>19.649999999999999</v>
      </c>
      <c r="R23" s="132">
        <v>19.649999999999999</v>
      </c>
      <c r="S23" s="132">
        <v>19.649999999999999</v>
      </c>
      <c r="T23" s="90" t="s">
        <v>87</v>
      </c>
    </row>
    <row r="24" spans="1:20" s="2" customFormat="1" ht="19.5" customHeight="1" x14ac:dyDescent="0.2">
      <c r="A24" s="296"/>
      <c r="B24" s="366"/>
      <c r="C24" s="93"/>
      <c r="D24" s="151"/>
      <c r="E24" s="151"/>
      <c r="F24" s="151"/>
      <c r="G24" s="314"/>
      <c r="H24" s="151"/>
      <c r="I24" s="139" t="s">
        <v>19</v>
      </c>
      <c r="J24" s="132">
        <v>19.43</v>
      </c>
      <c r="K24" s="132">
        <v>19.43</v>
      </c>
      <c r="L24" s="132">
        <v>19.43</v>
      </c>
      <c r="M24" s="132">
        <v>19.43</v>
      </c>
      <c r="N24" s="132">
        <v>19.43</v>
      </c>
      <c r="O24" s="132">
        <v>19.43</v>
      </c>
      <c r="P24" s="132">
        <v>19.43</v>
      </c>
      <c r="Q24" s="132">
        <v>19.43</v>
      </c>
      <c r="R24" s="132">
        <v>19.43</v>
      </c>
      <c r="S24" s="132">
        <v>19.43</v>
      </c>
      <c r="T24" s="90" t="s">
        <v>87</v>
      </c>
    </row>
    <row r="25" spans="1:20" s="102" customFormat="1" ht="19.5" customHeight="1" x14ac:dyDescent="0.2">
      <c r="A25" s="285">
        <v>2</v>
      </c>
      <c r="B25" s="430" t="s">
        <v>190</v>
      </c>
      <c r="C25" s="96" t="s">
        <v>78</v>
      </c>
      <c r="D25" s="149" t="s">
        <v>79</v>
      </c>
      <c r="E25" s="149" t="s">
        <v>80</v>
      </c>
      <c r="F25" s="149" t="s">
        <v>81</v>
      </c>
      <c r="G25" s="285" t="s">
        <v>193</v>
      </c>
      <c r="H25" s="149" t="s">
        <v>82</v>
      </c>
      <c r="I25" s="110" t="s">
        <v>18</v>
      </c>
      <c r="J25" s="133">
        <v>25.16</v>
      </c>
      <c r="K25" s="133">
        <v>25.16</v>
      </c>
      <c r="L25" s="133">
        <v>25.16</v>
      </c>
      <c r="M25" s="133">
        <v>25.16</v>
      </c>
      <c r="N25" s="133">
        <v>25.16</v>
      </c>
      <c r="O25" s="133">
        <v>25.16</v>
      </c>
      <c r="P25" s="133">
        <v>25.16</v>
      </c>
      <c r="Q25" s="133">
        <v>25.16</v>
      </c>
      <c r="R25" s="133">
        <v>25.16</v>
      </c>
      <c r="S25" s="133">
        <v>25.16</v>
      </c>
      <c r="T25" s="90" t="s">
        <v>87</v>
      </c>
    </row>
    <row r="26" spans="1:20" s="102" customFormat="1" ht="19.5" customHeight="1" x14ac:dyDescent="0.2">
      <c r="A26" s="286"/>
      <c r="B26" s="431"/>
      <c r="C26" s="97"/>
      <c r="D26" s="152"/>
      <c r="E26" s="152"/>
      <c r="F26" s="152"/>
      <c r="G26" s="286"/>
      <c r="H26" s="152"/>
      <c r="I26" s="136" t="s">
        <v>19</v>
      </c>
      <c r="J26" s="133">
        <v>24.88</v>
      </c>
      <c r="K26" s="133">
        <v>24.88</v>
      </c>
      <c r="L26" s="133">
        <v>24.88</v>
      </c>
      <c r="M26" s="133">
        <v>24.88</v>
      </c>
      <c r="N26" s="133">
        <v>24.88</v>
      </c>
      <c r="O26" s="133">
        <v>24.88</v>
      </c>
      <c r="P26" s="133">
        <v>24.88</v>
      </c>
      <c r="Q26" s="133">
        <v>24.88</v>
      </c>
      <c r="R26" s="133">
        <v>24.88</v>
      </c>
      <c r="S26" s="133">
        <v>24.88</v>
      </c>
      <c r="T26" s="90" t="s">
        <v>87</v>
      </c>
    </row>
    <row r="27" spans="1:20" s="106" customFormat="1" ht="18" customHeight="1" x14ac:dyDescent="0.2">
      <c r="A27" s="363">
        <v>3</v>
      </c>
      <c r="B27" s="365" t="s">
        <v>215</v>
      </c>
      <c r="C27" s="420"/>
      <c r="D27" s="421"/>
      <c r="E27" s="422"/>
      <c r="F27" s="359" t="s">
        <v>194</v>
      </c>
      <c r="G27" s="426"/>
      <c r="H27" s="427"/>
      <c r="I27" s="140" t="s">
        <v>18</v>
      </c>
      <c r="J27" s="263">
        <v>19.03</v>
      </c>
      <c r="K27" s="263">
        <v>19.03</v>
      </c>
      <c r="L27" s="263">
        <v>19.03</v>
      </c>
      <c r="M27" s="263">
        <v>19.03</v>
      </c>
      <c r="N27" s="263">
        <v>19.03</v>
      </c>
      <c r="O27" s="263">
        <v>19.03</v>
      </c>
      <c r="P27" s="263">
        <v>19.03</v>
      </c>
      <c r="Q27" s="263">
        <v>19.03</v>
      </c>
      <c r="R27" s="263">
        <v>19.03</v>
      </c>
      <c r="S27" s="263">
        <v>19.03</v>
      </c>
    </row>
    <row r="28" spans="1:20" s="106" customFormat="1" ht="32.25" customHeight="1" x14ac:dyDescent="0.2">
      <c r="A28" s="364"/>
      <c r="B28" s="366"/>
      <c r="C28" s="423"/>
      <c r="D28" s="424"/>
      <c r="E28" s="425"/>
      <c r="F28" s="360"/>
      <c r="G28" s="428"/>
      <c r="H28" s="429"/>
      <c r="I28" s="252" t="s">
        <v>19</v>
      </c>
      <c r="J28" s="263">
        <v>19.03</v>
      </c>
      <c r="K28" s="263">
        <v>19.03</v>
      </c>
      <c r="L28" s="263">
        <v>19.03</v>
      </c>
      <c r="M28" s="263">
        <v>19.03</v>
      </c>
      <c r="N28" s="263">
        <v>19.03</v>
      </c>
      <c r="O28" s="263">
        <v>19.03</v>
      </c>
      <c r="P28" s="263">
        <v>19.03</v>
      </c>
      <c r="Q28" s="263">
        <v>19.03</v>
      </c>
      <c r="R28" s="263">
        <v>19.03</v>
      </c>
      <c r="S28" s="263">
        <v>19.03</v>
      </c>
    </row>
    <row r="29" spans="1:20" s="103" customFormat="1" ht="21" customHeight="1" x14ac:dyDescent="0.2">
      <c r="A29" s="313">
        <v>3</v>
      </c>
      <c r="B29" s="297" t="s">
        <v>76</v>
      </c>
      <c r="C29" s="211" t="s">
        <v>88</v>
      </c>
      <c r="D29" s="151" t="s">
        <v>89</v>
      </c>
      <c r="E29" s="212">
        <v>0.42</v>
      </c>
      <c r="F29" s="212" t="s">
        <v>90</v>
      </c>
      <c r="G29" s="344" t="s">
        <v>91</v>
      </c>
      <c r="H29" s="162" t="s">
        <v>93</v>
      </c>
      <c r="I29" s="221" t="s">
        <v>18</v>
      </c>
      <c r="J29" s="180">
        <v>5.8</v>
      </c>
      <c r="K29" s="180">
        <v>5.8</v>
      </c>
      <c r="L29" s="180">
        <v>5.8</v>
      </c>
      <c r="M29" s="180">
        <v>5.8</v>
      </c>
      <c r="N29" s="180">
        <v>5.8</v>
      </c>
      <c r="O29" s="180">
        <v>5.8</v>
      </c>
      <c r="P29" s="180">
        <v>5.8</v>
      </c>
      <c r="Q29" s="180">
        <v>5.8</v>
      </c>
      <c r="R29" s="180">
        <v>5.8</v>
      </c>
      <c r="S29" s="180">
        <v>5.8</v>
      </c>
      <c r="T29" s="216" t="s">
        <v>92</v>
      </c>
    </row>
    <row r="30" spans="1:20" s="103" customFormat="1" ht="21" customHeight="1" x14ac:dyDescent="0.2">
      <c r="A30" s="314"/>
      <c r="B30" s="298"/>
      <c r="C30" s="211" t="s">
        <v>88</v>
      </c>
      <c r="D30" s="151" t="s">
        <v>89</v>
      </c>
      <c r="E30" s="212">
        <v>0.42</v>
      </c>
      <c r="F30" s="212" t="s">
        <v>90</v>
      </c>
      <c r="G30" s="344"/>
      <c r="H30" s="162" t="s">
        <v>93</v>
      </c>
      <c r="I30" s="139" t="s">
        <v>19</v>
      </c>
      <c r="J30" s="180">
        <v>5.8</v>
      </c>
      <c r="K30" s="180">
        <v>5.8</v>
      </c>
      <c r="L30" s="180">
        <v>5.8</v>
      </c>
      <c r="M30" s="180">
        <v>5.8</v>
      </c>
      <c r="N30" s="180">
        <v>5.8</v>
      </c>
      <c r="O30" s="180">
        <v>5.8</v>
      </c>
      <c r="P30" s="180">
        <v>5.8</v>
      </c>
      <c r="Q30" s="180">
        <v>5.8</v>
      </c>
      <c r="R30" s="180">
        <v>5.8</v>
      </c>
      <c r="S30" s="180">
        <v>5.8</v>
      </c>
      <c r="T30" s="216" t="s">
        <v>92</v>
      </c>
    </row>
    <row r="31" spans="1:20" s="30" customFormat="1" ht="37.5" customHeight="1" x14ac:dyDescent="0.2">
      <c r="A31" s="21">
        <v>3</v>
      </c>
      <c r="B31" s="22" t="s">
        <v>54</v>
      </c>
      <c r="C31" s="157"/>
      <c r="D31" s="148"/>
      <c r="E31" s="148"/>
      <c r="F31" s="148"/>
      <c r="G31" s="148"/>
      <c r="H31" s="148"/>
      <c r="I31" s="23"/>
      <c r="J31" s="262"/>
      <c r="K31" s="179"/>
      <c r="L31" s="179"/>
      <c r="M31" s="179"/>
      <c r="N31" s="179"/>
      <c r="O31" s="179"/>
      <c r="P31" s="179"/>
      <c r="Q31" s="179"/>
      <c r="R31" s="179"/>
      <c r="S31" s="179"/>
      <c r="T31" s="75"/>
    </row>
    <row r="32" spans="1:20" ht="42.75" customHeight="1" x14ac:dyDescent="0.2">
      <c r="A32" s="299">
        <v>1</v>
      </c>
      <c r="B32" s="301" t="s">
        <v>130</v>
      </c>
      <c r="C32" s="291" t="s">
        <v>83</v>
      </c>
      <c r="D32" s="291" t="s">
        <v>77</v>
      </c>
      <c r="E32" s="285"/>
      <c r="F32" s="317" t="s">
        <v>84</v>
      </c>
      <c r="G32" s="404" t="s">
        <v>186</v>
      </c>
      <c r="H32" s="146">
        <v>50</v>
      </c>
      <c r="I32" s="11" t="s">
        <v>18</v>
      </c>
      <c r="J32" s="182">
        <f>'[1]Costing Sept ''21'!$O$16</f>
        <v>27.685208492307691</v>
      </c>
      <c r="K32" s="182" t="s">
        <v>180</v>
      </c>
      <c r="L32" s="182">
        <f>'[1]Costing Sept ''21'!$O$16</f>
        <v>27.685208492307691</v>
      </c>
      <c r="M32" s="182" t="s">
        <v>180</v>
      </c>
      <c r="N32" s="182" t="s">
        <v>180</v>
      </c>
      <c r="O32" s="182">
        <f>'[1]Costing Sept ''21'!$O$16</f>
        <v>27.685208492307691</v>
      </c>
      <c r="P32" s="182">
        <f>'[1]Costing Sept ''21'!$O$16</f>
        <v>27.685208492307691</v>
      </c>
      <c r="Q32" s="182">
        <f>'[1]Costing Sept ''21'!$O$16</f>
        <v>27.685208492307691</v>
      </c>
      <c r="R32" s="182">
        <f>'[1]Costing Sept ''21'!$O$16</f>
        <v>27.685208492307691</v>
      </c>
      <c r="S32" s="178" t="s">
        <v>180</v>
      </c>
      <c r="T32" s="76" t="s">
        <v>85</v>
      </c>
    </row>
    <row r="33" spans="1:20" ht="63.75" customHeight="1" x14ac:dyDescent="0.2">
      <c r="A33" s="300"/>
      <c r="B33" s="302"/>
      <c r="C33" s="291"/>
      <c r="D33" s="291"/>
      <c r="E33" s="286"/>
      <c r="F33" s="318"/>
      <c r="G33" s="405"/>
      <c r="H33" s="147">
        <v>50</v>
      </c>
      <c r="I33" s="135" t="s">
        <v>19</v>
      </c>
      <c r="J33" s="182">
        <f>J32*0.98</f>
        <v>27.131504322461538</v>
      </c>
      <c r="K33" s="182" t="s">
        <v>180</v>
      </c>
      <c r="L33" s="182">
        <f>L32*0.98</f>
        <v>27.131504322461538</v>
      </c>
      <c r="M33" s="182" t="s">
        <v>180</v>
      </c>
      <c r="N33" s="182" t="s">
        <v>180</v>
      </c>
      <c r="O33" s="182">
        <f>O32*0.98</f>
        <v>27.131504322461538</v>
      </c>
      <c r="P33" s="182">
        <f>P32*0.98</f>
        <v>27.131504322461538</v>
      </c>
      <c r="Q33" s="182">
        <f>Q32*0.98</f>
        <v>27.131504322461538</v>
      </c>
      <c r="R33" s="182">
        <f>R32*0.98</f>
        <v>27.131504322461538</v>
      </c>
      <c r="S33" s="178" t="s">
        <v>180</v>
      </c>
      <c r="T33" s="77"/>
    </row>
    <row r="34" spans="1:20" ht="42.75" customHeight="1" x14ac:dyDescent="0.2">
      <c r="A34" s="299">
        <v>1</v>
      </c>
      <c r="B34" s="301" t="s">
        <v>132</v>
      </c>
      <c r="C34" s="291" t="s">
        <v>83</v>
      </c>
      <c r="D34" s="291" t="s">
        <v>77</v>
      </c>
      <c r="E34" s="285"/>
      <c r="F34" s="317" t="s">
        <v>84</v>
      </c>
      <c r="G34" s="338" t="s">
        <v>187</v>
      </c>
      <c r="H34" s="146">
        <v>50</v>
      </c>
      <c r="I34" s="11" t="s">
        <v>18</v>
      </c>
      <c r="J34" s="182">
        <f>'[1]Costing Sept ''21'!$O$17</f>
        <v>23.511781894736849</v>
      </c>
      <c r="K34" s="182" t="s">
        <v>180</v>
      </c>
      <c r="L34" s="182">
        <f>'[1]Costing Sept ''21'!$O$17</f>
        <v>23.511781894736849</v>
      </c>
      <c r="M34" s="182" t="s">
        <v>180</v>
      </c>
      <c r="N34" s="182" t="s">
        <v>180</v>
      </c>
      <c r="O34" s="182">
        <f>'[1]Costing Sept ''21'!$O$16</f>
        <v>27.685208492307691</v>
      </c>
      <c r="P34" s="182">
        <f>'[1]Costing Sept ''21'!$O$16</f>
        <v>27.685208492307691</v>
      </c>
      <c r="Q34" s="182">
        <f>'[1]Costing Sept ''21'!$O$16</f>
        <v>27.685208492307691</v>
      </c>
      <c r="R34" s="182">
        <f>'[1]Costing Sept ''21'!$O$16</f>
        <v>27.685208492307691</v>
      </c>
      <c r="S34" s="178" t="s">
        <v>180</v>
      </c>
      <c r="T34" s="76" t="s">
        <v>85</v>
      </c>
    </row>
    <row r="35" spans="1:20" ht="63.75" customHeight="1" x14ac:dyDescent="0.2">
      <c r="A35" s="300"/>
      <c r="B35" s="302"/>
      <c r="C35" s="291"/>
      <c r="D35" s="291"/>
      <c r="E35" s="286"/>
      <c r="F35" s="318"/>
      <c r="G35" s="339"/>
      <c r="H35" s="147">
        <v>50</v>
      </c>
      <c r="I35" s="135" t="s">
        <v>19</v>
      </c>
      <c r="J35" s="182">
        <f>J34*0.98</f>
        <v>23.041546256842111</v>
      </c>
      <c r="K35" s="182" t="s">
        <v>180</v>
      </c>
      <c r="L35" s="182">
        <f>L34*0.98</f>
        <v>23.041546256842111</v>
      </c>
      <c r="M35" s="182" t="s">
        <v>180</v>
      </c>
      <c r="N35" s="182" t="s">
        <v>180</v>
      </c>
      <c r="O35" s="182">
        <f>O34*0.98</f>
        <v>27.131504322461538</v>
      </c>
      <c r="P35" s="182">
        <f>P34*0.98</f>
        <v>27.131504322461538</v>
      </c>
      <c r="Q35" s="182">
        <f>Q34*0.98</f>
        <v>27.131504322461538</v>
      </c>
      <c r="R35" s="182">
        <f>R34*0.98</f>
        <v>27.131504322461538</v>
      </c>
      <c r="S35" s="178" t="s">
        <v>180</v>
      </c>
      <c r="T35" s="77"/>
    </row>
    <row r="36" spans="1:20" ht="42.75" customHeight="1" x14ac:dyDescent="0.2">
      <c r="A36" s="299">
        <v>1</v>
      </c>
      <c r="B36" s="301" t="s">
        <v>166</v>
      </c>
      <c r="C36" s="291" t="s">
        <v>83</v>
      </c>
      <c r="D36" s="291" t="s">
        <v>77</v>
      </c>
      <c r="E36" s="285"/>
      <c r="F36" s="317" t="s">
        <v>84</v>
      </c>
      <c r="G36" s="338" t="s">
        <v>188</v>
      </c>
      <c r="H36" s="146">
        <v>50</v>
      </c>
      <c r="I36" s="11" t="s">
        <v>18</v>
      </c>
      <c r="J36" s="182">
        <f>'[1]Costing Sept ''21'!$O$18</f>
        <v>20.777853767441862</v>
      </c>
      <c r="K36" s="182" t="s">
        <v>180</v>
      </c>
      <c r="L36" s="182">
        <f>'[1]Costing Sept ''21'!$O$18</f>
        <v>20.777853767441862</v>
      </c>
      <c r="M36" s="182" t="s">
        <v>180</v>
      </c>
      <c r="N36" s="182" t="s">
        <v>180</v>
      </c>
      <c r="O36" s="182">
        <f>'[1]Costing Sept ''21'!$O$18</f>
        <v>20.777853767441862</v>
      </c>
      <c r="P36" s="182">
        <f>'[1]Costing Sept ''21'!$O$18</f>
        <v>20.777853767441862</v>
      </c>
      <c r="Q36" s="182">
        <f>'[1]Costing Sept ''21'!$O$18</f>
        <v>20.777853767441862</v>
      </c>
      <c r="R36" s="182">
        <f>'[1]Costing Sept ''21'!$O$18</f>
        <v>20.777853767441862</v>
      </c>
      <c r="S36" s="178" t="s">
        <v>180</v>
      </c>
      <c r="T36" s="76" t="s">
        <v>85</v>
      </c>
    </row>
    <row r="37" spans="1:20" ht="63.75" customHeight="1" x14ac:dyDescent="0.2">
      <c r="A37" s="300"/>
      <c r="B37" s="302"/>
      <c r="C37" s="291"/>
      <c r="D37" s="291"/>
      <c r="E37" s="286"/>
      <c r="F37" s="318"/>
      <c r="G37" s="339"/>
      <c r="H37" s="147">
        <v>50</v>
      </c>
      <c r="I37" s="135" t="s">
        <v>19</v>
      </c>
      <c r="J37" s="182">
        <f>J36*0.98</f>
        <v>20.362296692093025</v>
      </c>
      <c r="K37" s="182" t="s">
        <v>180</v>
      </c>
      <c r="L37" s="182">
        <f>L36*0.98</f>
        <v>20.362296692093025</v>
      </c>
      <c r="M37" s="182" t="s">
        <v>180</v>
      </c>
      <c r="N37" s="182" t="s">
        <v>180</v>
      </c>
      <c r="O37" s="182">
        <f t="shared" ref="O37:R37" si="0">O36*0.98</f>
        <v>20.362296692093025</v>
      </c>
      <c r="P37" s="182">
        <f t="shared" si="0"/>
        <v>20.362296692093025</v>
      </c>
      <c r="Q37" s="182">
        <f t="shared" si="0"/>
        <v>20.362296692093025</v>
      </c>
      <c r="R37" s="182">
        <f t="shared" si="0"/>
        <v>20.362296692093025</v>
      </c>
      <c r="S37" s="178" t="s">
        <v>180</v>
      </c>
      <c r="T37" s="77"/>
    </row>
    <row r="38" spans="1:20" s="2" customFormat="1" ht="18" customHeight="1" x14ac:dyDescent="0.2">
      <c r="A38" s="295">
        <v>2</v>
      </c>
      <c r="B38" s="365" t="s">
        <v>189</v>
      </c>
      <c r="C38" s="92" t="s">
        <v>94</v>
      </c>
      <c r="D38" s="150" t="s">
        <v>95</v>
      </c>
      <c r="E38" s="150" t="s">
        <v>80</v>
      </c>
      <c r="F38" s="150" t="s">
        <v>81</v>
      </c>
      <c r="G38" s="313" t="s">
        <v>193</v>
      </c>
      <c r="H38" s="150" t="s">
        <v>82</v>
      </c>
      <c r="I38" s="54" t="s">
        <v>18</v>
      </c>
      <c r="J38" s="132">
        <f>(22.7125*9/100)+22.71</f>
        <v>24.754125000000002</v>
      </c>
      <c r="K38" s="132">
        <f t="shared" ref="K38:R38" si="1">(22.7125*9/100)+22.71</f>
        <v>24.754125000000002</v>
      </c>
      <c r="L38" s="132">
        <f t="shared" si="1"/>
        <v>24.754125000000002</v>
      </c>
      <c r="M38" s="132">
        <f t="shared" si="1"/>
        <v>24.754125000000002</v>
      </c>
      <c r="N38" s="132">
        <f t="shared" si="1"/>
        <v>24.754125000000002</v>
      </c>
      <c r="O38" s="132">
        <f t="shared" si="1"/>
        <v>24.754125000000002</v>
      </c>
      <c r="P38" s="132">
        <f t="shared" si="1"/>
        <v>24.754125000000002</v>
      </c>
      <c r="Q38" s="132">
        <f t="shared" si="1"/>
        <v>24.754125000000002</v>
      </c>
      <c r="R38" s="132">
        <f t="shared" si="1"/>
        <v>24.754125000000002</v>
      </c>
      <c r="S38" s="132">
        <f>(22.7125*9/100)+22.71</f>
        <v>24.754125000000002</v>
      </c>
      <c r="T38" s="90" t="s">
        <v>87</v>
      </c>
    </row>
    <row r="39" spans="1:20" s="2" customFormat="1" ht="18" customHeight="1" x14ac:dyDescent="0.2">
      <c r="A39" s="296"/>
      <c r="B39" s="366"/>
      <c r="C39" s="93"/>
      <c r="D39" s="151"/>
      <c r="E39" s="151"/>
      <c r="F39" s="151"/>
      <c r="G39" s="314"/>
      <c r="H39" s="151"/>
      <c r="I39" s="139" t="s">
        <v>19</v>
      </c>
      <c r="J39" s="132">
        <f>+J38-0.2</f>
        <v>24.554125000000003</v>
      </c>
      <c r="K39" s="132">
        <f t="shared" ref="K39:R39" si="2">+K38-0.2</f>
        <v>24.554125000000003</v>
      </c>
      <c r="L39" s="132">
        <f t="shared" si="2"/>
        <v>24.554125000000003</v>
      </c>
      <c r="M39" s="132">
        <f t="shared" si="2"/>
        <v>24.554125000000003</v>
      </c>
      <c r="N39" s="132">
        <f t="shared" si="2"/>
        <v>24.554125000000003</v>
      </c>
      <c r="O39" s="132">
        <f t="shared" si="2"/>
        <v>24.554125000000003</v>
      </c>
      <c r="P39" s="132">
        <f t="shared" si="2"/>
        <v>24.554125000000003</v>
      </c>
      <c r="Q39" s="132">
        <f t="shared" si="2"/>
        <v>24.554125000000003</v>
      </c>
      <c r="R39" s="132">
        <f t="shared" si="2"/>
        <v>24.554125000000003</v>
      </c>
      <c r="S39" s="132">
        <f>+S38-0.2</f>
        <v>24.554125000000003</v>
      </c>
      <c r="T39" s="90" t="s">
        <v>87</v>
      </c>
    </row>
    <row r="40" spans="1:20" s="102" customFormat="1" ht="18" customHeight="1" x14ac:dyDescent="0.2">
      <c r="A40" s="285">
        <v>2</v>
      </c>
      <c r="B40" s="430" t="s">
        <v>190</v>
      </c>
      <c r="C40" s="96" t="s">
        <v>94</v>
      </c>
      <c r="D40" s="149" t="s">
        <v>95</v>
      </c>
      <c r="E40" s="149" t="s">
        <v>80</v>
      </c>
      <c r="F40" s="149" t="s">
        <v>81</v>
      </c>
      <c r="G40" s="285" t="s">
        <v>193</v>
      </c>
      <c r="H40" s="149" t="s">
        <v>82</v>
      </c>
      <c r="I40" s="110" t="s">
        <v>18</v>
      </c>
      <c r="J40" s="133">
        <v>31.69</v>
      </c>
      <c r="K40" s="133">
        <v>31.69</v>
      </c>
      <c r="L40" s="133">
        <v>31.69</v>
      </c>
      <c r="M40" s="133">
        <v>31.69</v>
      </c>
      <c r="N40" s="133">
        <v>31.69</v>
      </c>
      <c r="O40" s="133">
        <v>31.69</v>
      </c>
      <c r="P40" s="133">
        <v>31.69</v>
      </c>
      <c r="Q40" s="133">
        <v>31.69</v>
      </c>
      <c r="R40" s="133">
        <v>31.69</v>
      </c>
      <c r="S40" s="133">
        <v>31.69</v>
      </c>
      <c r="T40" s="90" t="s">
        <v>87</v>
      </c>
    </row>
    <row r="41" spans="1:20" s="102" customFormat="1" ht="18" customHeight="1" x14ac:dyDescent="0.2">
      <c r="A41" s="286"/>
      <c r="B41" s="431"/>
      <c r="C41" s="97"/>
      <c r="D41" s="152"/>
      <c r="E41" s="152"/>
      <c r="F41" s="152"/>
      <c r="G41" s="286"/>
      <c r="H41" s="152"/>
      <c r="I41" s="136" t="s">
        <v>19</v>
      </c>
      <c r="J41" s="133">
        <v>31.41</v>
      </c>
      <c r="K41" s="133">
        <v>31.41</v>
      </c>
      <c r="L41" s="133">
        <v>31.41</v>
      </c>
      <c r="M41" s="133">
        <v>31.41</v>
      </c>
      <c r="N41" s="133">
        <v>31.41</v>
      </c>
      <c r="O41" s="133">
        <v>31.41</v>
      </c>
      <c r="P41" s="133">
        <v>31.41</v>
      </c>
      <c r="Q41" s="133">
        <v>31.41</v>
      </c>
      <c r="R41" s="133">
        <v>31.41</v>
      </c>
      <c r="S41" s="133">
        <v>31.41</v>
      </c>
      <c r="T41" s="90" t="s">
        <v>87</v>
      </c>
    </row>
    <row r="42" spans="1:20" s="106" customFormat="1" ht="18" customHeight="1" x14ac:dyDescent="0.2">
      <c r="A42" s="363">
        <v>3</v>
      </c>
      <c r="B42" s="365" t="s">
        <v>215</v>
      </c>
      <c r="C42" s="420"/>
      <c r="D42" s="421"/>
      <c r="E42" s="422"/>
      <c r="F42" s="359" t="s">
        <v>194</v>
      </c>
      <c r="G42" s="426"/>
      <c r="H42" s="427"/>
      <c r="I42" s="140" t="s">
        <v>18</v>
      </c>
      <c r="J42" s="263">
        <v>27.56</v>
      </c>
      <c r="K42" s="263">
        <v>27.56</v>
      </c>
      <c r="L42" s="263">
        <v>27.56</v>
      </c>
      <c r="M42" s="263">
        <v>27.56</v>
      </c>
      <c r="N42" s="263">
        <v>27.56</v>
      </c>
      <c r="O42" s="263">
        <v>27.56</v>
      </c>
      <c r="P42" s="263">
        <v>27.56</v>
      </c>
      <c r="Q42" s="263">
        <v>27.56</v>
      </c>
      <c r="R42" s="263">
        <v>27.56</v>
      </c>
      <c r="S42" s="263">
        <v>27.56</v>
      </c>
    </row>
    <row r="43" spans="1:20" s="106" customFormat="1" ht="32.25" customHeight="1" x14ac:dyDescent="0.2">
      <c r="A43" s="364"/>
      <c r="B43" s="366"/>
      <c r="C43" s="423"/>
      <c r="D43" s="424"/>
      <c r="E43" s="425"/>
      <c r="F43" s="360"/>
      <c r="G43" s="428"/>
      <c r="H43" s="429"/>
      <c r="I43" s="252" t="s">
        <v>19</v>
      </c>
      <c r="J43" s="263">
        <v>27.56</v>
      </c>
      <c r="K43" s="263">
        <v>27.56</v>
      </c>
      <c r="L43" s="263">
        <v>27.56</v>
      </c>
      <c r="M43" s="263">
        <v>27.56</v>
      </c>
      <c r="N43" s="263">
        <v>27.56</v>
      </c>
      <c r="O43" s="263">
        <v>27.56</v>
      </c>
      <c r="P43" s="263">
        <v>27.56</v>
      </c>
      <c r="Q43" s="263">
        <v>27.56</v>
      </c>
      <c r="R43" s="263">
        <v>27.56</v>
      </c>
      <c r="S43" s="263">
        <v>27.56</v>
      </c>
    </row>
    <row r="44" spans="1:20" s="103" customFormat="1" ht="18" customHeight="1" x14ac:dyDescent="0.2">
      <c r="A44" s="313">
        <v>3</v>
      </c>
      <c r="B44" s="297" t="s">
        <v>76</v>
      </c>
      <c r="C44" s="211" t="s">
        <v>88</v>
      </c>
      <c r="D44" s="151" t="s">
        <v>89</v>
      </c>
      <c r="E44" s="212">
        <v>0.42</v>
      </c>
      <c r="F44" s="212" t="s">
        <v>90</v>
      </c>
      <c r="G44" s="344" t="s">
        <v>91</v>
      </c>
      <c r="H44" s="162" t="s">
        <v>93</v>
      </c>
      <c r="I44" s="221" t="s">
        <v>18</v>
      </c>
      <c r="J44" s="180">
        <v>8.4</v>
      </c>
      <c r="K44" s="180">
        <v>8.4</v>
      </c>
      <c r="L44" s="180">
        <v>8.4</v>
      </c>
      <c r="M44" s="180">
        <v>8.4</v>
      </c>
      <c r="N44" s="180">
        <v>8.4</v>
      </c>
      <c r="O44" s="180">
        <v>8.4</v>
      </c>
      <c r="P44" s="180">
        <v>8.4</v>
      </c>
      <c r="Q44" s="180">
        <v>8.4</v>
      </c>
      <c r="R44" s="180">
        <v>8.4</v>
      </c>
      <c r="S44" s="180">
        <v>8.4</v>
      </c>
      <c r="T44" s="216" t="s">
        <v>92</v>
      </c>
    </row>
    <row r="45" spans="1:20" s="103" customFormat="1" ht="18" customHeight="1" x14ac:dyDescent="0.2">
      <c r="A45" s="314"/>
      <c r="B45" s="298"/>
      <c r="C45" s="211" t="s">
        <v>88</v>
      </c>
      <c r="D45" s="151" t="s">
        <v>89</v>
      </c>
      <c r="E45" s="212">
        <v>0.42</v>
      </c>
      <c r="F45" s="212" t="s">
        <v>90</v>
      </c>
      <c r="G45" s="344"/>
      <c r="H45" s="162" t="s">
        <v>93</v>
      </c>
      <c r="I45" s="139" t="s">
        <v>19</v>
      </c>
      <c r="J45" s="180">
        <v>8.4</v>
      </c>
      <c r="K45" s="180">
        <v>8.4</v>
      </c>
      <c r="L45" s="180">
        <v>8.4</v>
      </c>
      <c r="M45" s="180">
        <v>8.4</v>
      </c>
      <c r="N45" s="180">
        <v>8.4</v>
      </c>
      <c r="O45" s="180">
        <v>8.4</v>
      </c>
      <c r="P45" s="180">
        <v>8.4</v>
      </c>
      <c r="Q45" s="180">
        <v>8.4</v>
      </c>
      <c r="R45" s="180">
        <v>8.4</v>
      </c>
      <c r="S45" s="180">
        <v>8.4</v>
      </c>
      <c r="T45" s="216" t="s">
        <v>92</v>
      </c>
    </row>
    <row r="46" spans="1:20" s="30" customFormat="1" ht="27.75" customHeight="1" x14ac:dyDescent="0.2">
      <c r="A46" s="31">
        <v>4</v>
      </c>
      <c r="B46" s="22" t="s">
        <v>55</v>
      </c>
      <c r="C46" s="157"/>
      <c r="D46" s="148"/>
      <c r="E46" s="148"/>
      <c r="F46" s="148"/>
      <c r="G46" s="148"/>
      <c r="H46" s="148"/>
      <c r="I46" s="23"/>
      <c r="J46" s="262"/>
      <c r="K46" s="179"/>
      <c r="L46" s="179"/>
      <c r="M46" s="179"/>
      <c r="N46" s="179"/>
      <c r="O46" s="179"/>
      <c r="P46" s="179"/>
      <c r="Q46" s="179"/>
      <c r="R46" s="179"/>
      <c r="S46" s="179"/>
      <c r="T46" s="75"/>
    </row>
    <row r="47" spans="1:20" ht="43.5" customHeight="1" x14ac:dyDescent="0.2">
      <c r="A47" s="299">
        <v>1</v>
      </c>
      <c r="B47" s="301" t="s">
        <v>130</v>
      </c>
      <c r="C47" s="361" t="s">
        <v>83</v>
      </c>
      <c r="D47" s="361" t="s">
        <v>77</v>
      </c>
      <c r="E47" s="361"/>
      <c r="F47" s="149" t="s">
        <v>176</v>
      </c>
      <c r="G47" s="348" t="s">
        <v>136</v>
      </c>
      <c r="H47" s="149">
        <v>50</v>
      </c>
      <c r="I47" s="54" t="s">
        <v>18</v>
      </c>
      <c r="J47" s="178">
        <f>'[1]Costing Sept ''21'!$O$9</f>
        <v>75.878453038674024</v>
      </c>
      <c r="K47" s="178" t="s">
        <v>180</v>
      </c>
      <c r="L47" s="178">
        <f>'[1]Costing Sept ''21'!$O$9</f>
        <v>75.878453038674024</v>
      </c>
      <c r="M47" s="178" t="s">
        <v>180</v>
      </c>
      <c r="N47" s="178" t="s">
        <v>180</v>
      </c>
      <c r="O47" s="178">
        <f>'[1]Costing Sept ''21'!$O$9</f>
        <v>75.878453038674024</v>
      </c>
      <c r="P47" s="178">
        <f>'[1]Costing Sept ''21'!$O$9</f>
        <v>75.878453038674024</v>
      </c>
      <c r="Q47" s="178">
        <f>'[1]Costing Sept ''21'!$O$9</f>
        <v>75.878453038674024</v>
      </c>
      <c r="R47" s="178">
        <f>'[1]Costing Sept ''21'!$O$9</f>
        <v>75.878453038674024</v>
      </c>
      <c r="S47" s="178" t="s">
        <v>180</v>
      </c>
      <c r="T47" s="76" t="s">
        <v>85</v>
      </c>
    </row>
    <row r="48" spans="1:20" ht="58.5" customHeight="1" x14ac:dyDescent="0.2">
      <c r="A48" s="300"/>
      <c r="B48" s="302"/>
      <c r="C48" s="362"/>
      <c r="D48" s="362"/>
      <c r="E48" s="362"/>
      <c r="F48" s="149"/>
      <c r="G48" s="349"/>
      <c r="H48" s="149"/>
      <c r="I48" s="144" t="s">
        <v>19</v>
      </c>
      <c r="J48" s="178">
        <f>J47*0.98</f>
        <v>74.360883977900542</v>
      </c>
      <c r="K48" s="178" t="s">
        <v>180</v>
      </c>
      <c r="L48" s="178">
        <f>L47*0.98</f>
        <v>74.360883977900542</v>
      </c>
      <c r="M48" s="178" t="s">
        <v>180</v>
      </c>
      <c r="N48" s="178" t="s">
        <v>180</v>
      </c>
      <c r="O48" s="178">
        <f>O47*0.98</f>
        <v>74.360883977900542</v>
      </c>
      <c r="P48" s="178">
        <f>P47*0.98</f>
        <v>74.360883977900542</v>
      </c>
      <c r="Q48" s="178">
        <f>Q47*0.98</f>
        <v>74.360883977900542</v>
      </c>
      <c r="R48" s="178">
        <f>R47*0.98</f>
        <v>74.360883977900542</v>
      </c>
      <c r="S48" s="178" t="s">
        <v>180</v>
      </c>
      <c r="T48" s="77"/>
    </row>
    <row r="49" spans="1:20" ht="43.5" customHeight="1" x14ac:dyDescent="0.2">
      <c r="A49" s="299">
        <v>1</v>
      </c>
      <c r="B49" s="301" t="s">
        <v>132</v>
      </c>
      <c r="C49" s="361" t="s">
        <v>83</v>
      </c>
      <c r="D49" s="361" t="s">
        <v>77</v>
      </c>
      <c r="E49" s="361"/>
      <c r="F49" s="149" t="s">
        <v>176</v>
      </c>
      <c r="G49" s="348" t="s">
        <v>137</v>
      </c>
      <c r="H49" s="149">
        <v>50</v>
      </c>
      <c r="I49" s="54" t="s">
        <v>18</v>
      </c>
      <c r="J49" s="178">
        <f>'[1]Costing Sept ''21'!$O$10</f>
        <v>58.617777777777789</v>
      </c>
      <c r="K49" s="178" t="s">
        <v>180</v>
      </c>
      <c r="L49" s="178">
        <f>'[1]Costing Sept ''21'!$O$10</f>
        <v>58.617777777777789</v>
      </c>
      <c r="M49" s="178" t="s">
        <v>180</v>
      </c>
      <c r="N49" s="178" t="s">
        <v>180</v>
      </c>
      <c r="O49" s="178">
        <f>'[1]Costing Sept ''21'!$O$10</f>
        <v>58.617777777777789</v>
      </c>
      <c r="P49" s="178">
        <f>'[1]Costing Sept ''21'!$O$10</f>
        <v>58.617777777777789</v>
      </c>
      <c r="Q49" s="178">
        <f>'[1]Costing Sept ''21'!$O$10</f>
        <v>58.617777777777789</v>
      </c>
      <c r="R49" s="178">
        <f>'[1]Costing Sept ''21'!$O$10</f>
        <v>58.617777777777789</v>
      </c>
      <c r="S49" s="178" t="s">
        <v>180</v>
      </c>
      <c r="T49" s="76" t="s">
        <v>85</v>
      </c>
    </row>
    <row r="50" spans="1:20" ht="57" customHeight="1" x14ac:dyDescent="0.2">
      <c r="A50" s="300"/>
      <c r="B50" s="302"/>
      <c r="C50" s="362"/>
      <c r="D50" s="362"/>
      <c r="E50" s="362"/>
      <c r="F50" s="149"/>
      <c r="G50" s="349"/>
      <c r="H50" s="149"/>
      <c r="I50" s="144" t="s">
        <v>19</v>
      </c>
      <c r="J50" s="178">
        <f>J49*0.98</f>
        <v>57.445422222222234</v>
      </c>
      <c r="K50" s="178" t="s">
        <v>180</v>
      </c>
      <c r="L50" s="178">
        <f>L49*0.98</f>
        <v>57.445422222222234</v>
      </c>
      <c r="M50" s="178" t="s">
        <v>180</v>
      </c>
      <c r="N50" s="178" t="s">
        <v>180</v>
      </c>
      <c r="O50" s="178">
        <f>O49*0.98</f>
        <v>57.445422222222234</v>
      </c>
      <c r="P50" s="178">
        <f>P49*0.98</f>
        <v>57.445422222222234</v>
      </c>
      <c r="Q50" s="178">
        <f>Q49*0.98</f>
        <v>57.445422222222234</v>
      </c>
      <c r="R50" s="178">
        <f>R49*0.98</f>
        <v>57.445422222222234</v>
      </c>
      <c r="S50" s="178" t="s">
        <v>180</v>
      </c>
      <c r="T50" s="77"/>
    </row>
    <row r="51" spans="1:20" s="2" customFormat="1" ht="19.5" customHeight="1" x14ac:dyDescent="0.2">
      <c r="A51" s="295">
        <v>2</v>
      </c>
      <c r="B51" s="365" t="s">
        <v>189</v>
      </c>
      <c r="C51" s="92" t="s">
        <v>94</v>
      </c>
      <c r="D51" s="150" t="s">
        <v>95</v>
      </c>
      <c r="E51" s="150" t="s">
        <v>80</v>
      </c>
      <c r="F51" s="150" t="s">
        <v>81</v>
      </c>
      <c r="G51" s="313" t="s">
        <v>193</v>
      </c>
      <c r="H51" s="150" t="s">
        <v>82</v>
      </c>
      <c r="I51" s="54" t="s">
        <v>18</v>
      </c>
      <c r="J51" s="132">
        <f>(21.71*9/100)+21.71</f>
        <v>23.663900000000002</v>
      </c>
      <c r="K51" s="132">
        <f t="shared" ref="K51:S51" si="3">(21.71*9/100)+21.71</f>
        <v>23.663900000000002</v>
      </c>
      <c r="L51" s="132">
        <f t="shared" si="3"/>
        <v>23.663900000000002</v>
      </c>
      <c r="M51" s="132">
        <f t="shared" si="3"/>
        <v>23.663900000000002</v>
      </c>
      <c r="N51" s="132">
        <f t="shared" si="3"/>
        <v>23.663900000000002</v>
      </c>
      <c r="O51" s="132">
        <f t="shared" si="3"/>
        <v>23.663900000000002</v>
      </c>
      <c r="P51" s="132">
        <f t="shared" si="3"/>
        <v>23.663900000000002</v>
      </c>
      <c r="Q51" s="132">
        <f t="shared" si="3"/>
        <v>23.663900000000002</v>
      </c>
      <c r="R51" s="132">
        <f t="shared" si="3"/>
        <v>23.663900000000002</v>
      </c>
      <c r="S51" s="132">
        <f t="shared" si="3"/>
        <v>23.663900000000002</v>
      </c>
      <c r="T51" s="90" t="s">
        <v>87</v>
      </c>
    </row>
    <row r="52" spans="1:20" s="2" customFormat="1" ht="18.75" customHeight="1" x14ac:dyDescent="0.2">
      <c r="A52" s="296"/>
      <c r="B52" s="366"/>
      <c r="C52" s="93"/>
      <c r="D52" s="151"/>
      <c r="E52" s="151"/>
      <c r="F52" s="151"/>
      <c r="G52" s="314"/>
      <c r="H52" s="151"/>
      <c r="I52" s="139" t="s">
        <v>19</v>
      </c>
      <c r="J52" s="132">
        <f>+J51-0.2</f>
        <v>23.463900000000002</v>
      </c>
      <c r="K52" s="132">
        <f t="shared" ref="K52:S52" si="4">+K51-0.2</f>
        <v>23.463900000000002</v>
      </c>
      <c r="L52" s="132">
        <f t="shared" si="4"/>
        <v>23.463900000000002</v>
      </c>
      <c r="M52" s="132">
        <f t="shared" si="4"/>
        <v>23.463900000000002</v>
      </c>
      <c r="N52" s="132">
        <f t="shared" si="4"/>
        <v>23.463900000000002</v>
      </c>
      <c r="O52" s="132">
        <f t="shared" si="4"/>
        <v>23.463900000000002</v>
      </c>
      <c r="P52" s="132">
        <f t="shared" si="4"/>
        <v>23.463900000000002</v>
      </c>
      <c r="Q52" s="132">
        <f t="shared" si="4"/>
        <v>23.463900000000002</v>
      </c>
      <c r="R52" s="132">
        <f t="shared" si="4"/>
        <v>23.463900000000002</v>
      </c>
      <c r="S52" s="132">
        <f t="shared" si="4"/>
        <v>23.463900000000002</v>
      </c>
      <c r="T52" s="90" t="s">
        <v>87</v>
      </c>
    </row>
    <row r="53" spans="1:20" s="102" customFormat="1" ht="19.5" customHeight="1" x14ac:dyDescent="0.2">
      <c r="A53" s="285">
        <v>2</v>
      </c>
      <c r="B53" s="430" t="s">
        <v>190</v>
      </c>
      <c r="C53" s="96" t="s">
        <v>94</v>
      </c>
      <c r="D53" s="149" t="s">
        <v>95</v>
      </c>
      <c r="E53" s="149" t="s">
        <v>80</v>
      </c>
      <c r="F53" s="149" t="s">
        <v>81</v>
      </c>
      <c r="G53" s="285" t="s">
        <v>193</v>
      </c>
      <c r="H53" s="149" t="s">
        <v>82</v>
      </c>
      <c r="I53" s="110" t="s">
        <v>18</v>
      </c>
      <c r="J53" s="133">
        <v>30.29</v>
      </c>
      <c r="K53" s="133">
        <v>30.29</v>
      </c>
      <c r="L53" s="133">
        <v>30.29</v>
      </c>
      <c r="M53" s="133">
        <v>30.29</v>
      </c>
      <c r="N53" s="133">
        <v>30.29</v>
      </c>
      <c r="O53" s="133">
        <v>30.29</v>
      </c>
      <c r="P53" s="133">
        <v>30.29</v>
      </c>
      <c r="Q53" s="133">
        <v>30.29</v>
      </c>
      <c r="R53" s="133">
        <v>30.29</v>
      </c>
      <c r="S53" s="133">
        <v>30.29</v>
      </c>
      <c r="T53" s="90" t="s">
        <v>87</v>
      </c>
    </row>
    <row r="54" spans="1:20" s="102" customFormat="1" ht="19.5" customHeight="1" x14ac:dyDescent="0.2">
      <c r="A54" s="286"/>
      <c r="B54" s="431"/>
      <c r="C54" s="97"/>
      <c r="D54" s="152"/>
      <c r="E54" s="152"/>
      <c r="F54" s="152"/>
      <c r="G54" s="286"/>
      <c r="H54" s="152"/>
      <c r="I54" s="136" t="s">
        <v>19</v>
      </c>
      <c r="J54" s="133">
        <v>30.01</v>
      </c>
      <c r="K54" s="133">
        <v>30.01</v>
      </c>
      <c r="L54" s="133">
        <v>30.01</v>
      </c>
      <c r="M54" s="133">
        <v>30.01</v>
      </c>
      <c r="N54" s="133">
        <v>30.01</v>
      </c>
      <c r="O54" s="133">
        <v>30.01</v>
      </c>
      <c r="P54" s="133">
        <v>30.01</v>
      </c>
      <c r="Q54" s="133">
        <v>30.01</v>
      </c>
      <c r="R54" s="133">
        <v>30.01</v>
      </c>
      <c r="S54" s="133">
        <v>30.01</v>
      </c>
      <c r="T54" s="90" t="s">
        <v>87</v>
      </c>
    </row>
    <row r="55" spans="1:20" s="103" customFormat="1" ht="22.5" customHeight="1" x14ac:dyDescent="0.2">
      <c r="A55" s="313">
        <v>3</v>
      </c>
      <c r="B55" s="297" t="s">
        <v>76</v>
      </c>
      <c r="C55" s="211" t="s">
        <v>88</v>
      </c>
      <c r="D55" s="151" t="s">
        <v>89</v>
      </c>
      <c r="E55" s="212">
        <v>0.42</v>
      </c>
      <c r="F55" s="212" t="s">
        <v>90</v>
      </c>
      <c r="G55" s="344" t="s">
        <v>91</v>
      </c>
      <c r="H55" s="162" t="s">
        <v>93</v>
      </c>
      <c r="I55" s="221" t="s">
        <v>18</v>
      </c>
      <c r="J55" s="180">
        <v>50.35</v>
      </c>
      <c r="K55" s="180">
        <v>50.35</v>
      </c>
      <c r="L55" s="180">
        <v>50.35</v>
      </c>
      <c r="M55" s="180">
        <v>50.35</v>
      </c>
      <c r="N55" s="180">
        <v>50.35</v>
      </c>
      <c r="O55" s="180">
        <v>50.35</v>
      </c>
      <c r="P55" s="180">
        <v>50.35</v>
      </c>
      <c r="Q55" s="180">
        <v>50.35</v>
      </c>
      <c r="R55" s="180">
        <v>50.35</v>
      </c>
      <c r="S55" s="180">
        <v>50.35</v>
      </c>
      <c r="T55" s="216" t="s">
        <v>92</v>
      </c>
    </row>
    <row r="56" spans="1:20" s="103" customFormat="1" ht="15.75" customHeight="1" x14ac:dyDescent="0.2">
      <c r="A56" s="314"/>
      <c r="B56" s="298"/>
      <c r="C56" s="211" t="s">
        <v>88</v>
      </c>
      <c r="D56" s="151" t="s">
        <v>89</v>
      </c>
      <c r="E56" s="212">
        <v>0.42</v>
      </c>
      <c r="F56" s="212" t="s">
        <v>90</v>
      </c>
      <c r="G56" s="344"/>
      <c r="H56" s="162" t="s">
        <v>93</v>
      </c>
      <c r="I56" s="139" t="s">
        <v>19</v>
      </c>
      <c r="J56" s="180">
        <v>50.35</v>
      </c>
      <c r="K56" s="180">
        <v>50.35</v>
      </c>
      <c r="L56" s="180">
        <v>50.35</v>
      </c>
      <c r="M56" s="180">
        <v>50.35</v>
      </c>
      <c r="N56" s="180">
        <v>50.35</v>
      </c>
      <c r="O56" s="180">
        <v>50.35</v>
      </c>
      <c r="P56" s="180">
        <v>50.35</v>
      </c>
      <c r="Q56" s="180">
        <v>50.35</v>
      </c>
      <c r="R56" s="180">
        <v>50.35</v>
      </c>
      <c r="S56" s="180">
        <v>50.35</v>
      </c>
      <c r="T56" s="216" t="s">
        <v>92</v>
      </c>
    </row>
    <row r="57" spans="1:20" s="30" customFormat="1" ht="37.5" customHeight="1" x14ac:dyDescent="0.2">
      <c r="A57" s="21">
        <v>5</v>
      </c>
      <c r="B57" s="22" t="s">
        <v>57</v>
      </c>
      <c r="C57" s="157"/>
      <c r="D57" s="148"/>
      <c r="E57" s="148"/>
      <c r="F57" s="148"/>
      <c r="G57" s="148"/>
      <c r="H57" s="148"/>
      <c r="I57" s="23"/>
      <c r="J57" s="262"/>
      <c r="K57" s="179"/>
      <c r="L57" s="179"/>
      <c r="M57" s="179"/>
      <c r="N57" s="179"/>
      <c r="O57" s="179"/>
      <c r="P57" s="179"/>
      <c r="Q57" s="179"/>
      <c r="R57" s="179"/>
      <c r="S57" s="179"/>
      <c r="T57" s="75"/>
    </row>
    <row r="58" spans="1:20" ht="43.5" customHeight="1" x14ac:dyDescent="0.2">
      <c r="A58" s="299">
        <v>1</v>
      </c>
      <c r="B58" s="301" t="s">
        <v>178</v>
      </c>
      <c r="C58" s="361" t="s">
        <v>83</v>
      </c>
      <c r="D58" s="361" t="s">
        <v>77</v>
      </c>
      <c r="E58" s="361"/>
      <c r="F58" s="149" t="s">
        <v>176</v>
      </c>
      <c r="G58" s="376" t="s">
        <v>138</v>
      </c>
      <c r="H58" s="149">
        <v>50</v>
      </c>
      <c r="I58" s="54" t="s">
        <v>18</v>
      </c>
      <c r="J58" s="178">
        <f>'[1]Costing Sept ''21'!$O$11</f>
        <v>23.467482000000004</v>
      </c>
      <c r="K58" s="178" t="s">
        <v>180</v>
      </c>
      <c r="L58" s="178">
        <f>'[1]Costing Sept ''21'!$O$11</f>
        <v>23.467482000000004</v>
      </c>
      <c r="M58" s="178" t="s">
        <v>180</v>
      </c>
      <c r="N58" s="178" t="s">
        <v>180</v>
      </c>
      <c r="O58" s="178">
        <f>'[1]Costing Sept ''21'!$O$11</f>
        <v>23.467482000000004</v>
      </c>
      <c r="P58" s="178">
        <f>'[1]Costing Sept ''21'!$O$11</f>
        <v>23.467482000000004</v>
      </c>
      <c r="Q58" s="178">
        <f>'[1]Costing Sept ''21'!$O$11</f>
        <v>23.467482000000004</v>
      </c>
      <c r="R58" s="178">
        <f>'[1]Costing Sept ''21'!$O$11</f>
        <v>23.467482000000004</v>
      </c>
      <c r="S58" s="178" t="s">
        <v>180</v>
      </c>
      <c r="T58" s="76" t="s">
        <v>85</v>
      </c>
    </row>
    <row r="59" spans="1:20" ht="45" customHeight="1" x14ac:dyDescent="0.2">
      <c r="A59" s="300"/>
      <c r="B59" s="302"/>
      <c r="C59" s="362"/>
      <c r="D59" s="362"/>
      <c r="E59" s="362"/>
      <c r="F59" s="149"/>
      <c r="G59" s="377"/>
      <c r="H59" s="149"/>
      <c r="I59" s="144" t="s">
        <v>19</v>
      </c>
      <c r="J59" s="178">
        <f>J58*0.98</f>
        <v>22.998132360000003</v>
      </c>
      <c r="K59" s="178" t="s">
        <v>180</v>
      </c>
      <c r="L59" s="178">
        <f>L58*0.98</f>
        <v>22.998132360000003</v>
      </c>
      <c r="M59" s="178" t="s">
        <v>180</v>
      </c>
      <c r="N59" s="178" t="s">
        <v>180</v>
      </c>
      <c r="O59" s="178">
        <f>O58*0.98</f>
        <v>22.998132360000003</v>
      </c>
      <c r="P59" s="178">
        <f>P58*0.98</f>
        <v>22.998132360000003</v>
      </c>
      <c r="Q59" s="178">
        <f>Q58*0.98</f>
        <v>22.998132360000003</v>
      </c>
      <c r="R59" s="178">
        <f>R58*0.98</f>
        <v>22.998132360000003</v>
      </c>
      <c r="S59" s="178" t="s">
        <v>180</v>
      </c>
      <c r="T59" s="77"/>
    </row>
    <row r="60" spans="1:20" s="2" customFormat="1" ht="21" customHeight="1" x14ac:dyDescent="0.2">
      <c r="A60" s="295">
        <v>2</v>
      </c>
      <c r="B60" s="365" t="s">
        <v>189</v>
      </c>
      <c r="C60" s="92" t="s">
        <v>94</v>
      </c>
      <c r="D60" s="150" t="s">
        <v>95</v>
      </c>
      <c r="E60" s="150"/>
      <c r="F60" s="150" t="s">
        <v>96</v>
      </c>
      <c r="G60" s="313" t="s">
        <v>193</v>
      </c>
      <c r="H60" s="150" t="s">
        <v>97</v>
      </c>
      <c r="I60" s="54" t="s">
        <v>18</v>
      </c>
      <c r="J60" s="180">
        <f>(22.41*9/100)+22.41</f>
        <v>24.4269</v>
      </c>
      <c r="K60" s="180">
        <f t="shared" ref="K60:S60" si="5">(22.41*9/100)+22.41</f>
        <v>24.4269</v>
      </c>
      <c r="L60" s="180">
        <f t="shared" si="5"/>
        <v>24.4269</v>
      </c>
      <c r="M60" s="180">
        <f t="shared" si="5"/>
        <v>24.4269</v>
      </c>
      <c r="N60" s="180">
        <f t="shared" si="5"/>
        <v>24.4269</v>
      </c>
      <c r="O60" s="180">
        <f t="shared" si="5"/>
        <v>24.4269</v>
      </c>
      <c r="P60" s="180">
        <f t="shared" si="5"/>
        <v>24.4269</v>
      </c>
      <c r="Q60" s="180">
        <f t="shared" si="5"/>
        <v>24.4269</v>
      </c>
      <c r="R60" s="180">
        <f t="shared" si="5"/>
        <v>24.4269</v>
      </c>
      <c r="S60" s="180">
        <f t="shared" si="5"/>
        <v>24.4269</v>
      </c>
      <c r="T60" s="90" t="s">
        <v>87</v>
      </c>
    </row>
    <row r="61" spans="1:20" s="2" customFormat="1" ht="21" customHeight="1" x14ac:dyDescent="0.2">
      <c r="A61" s="296"/>
      <c r="B61" s="366"/>
      <c r="C61" s="93"/>
      <c r="D61" s="151"/>
      <c r="E61" s="151"/>
      <c r="F61" s="151"/>
      <c r="G61" s="314"/>
      <c r="H61" s="151"/>
      <c r="I61" s="139" t="s">
        <v>19</v>
      </c>
      <c r="J61" s="180">
        <f>+J60-0.31</f>
        <v>24.116900000000001</v>
      </c>
      <c r="K61" s="180">
        <f t="shared" ref="K61:S61" si="6">+K60-0.31</f>
        <v>24.116900000000001</v>
      </c>
      <c r="L61" s="180">
        <f t="shared" si="6"/>
        <v>24.116900000000001</v>
      </c>
      <c r="M61" s="180">
        <f t="shared" si="6"/>
        <v>24.116900000000001</v>
      </c>
      <c r="N61" s="180">
        <f t="shared" si="6"/>
        <v>24.116900000000001</v>
      </c>
      <c r="O61" s="180">
        <f t="shared" si="6"/>
        <v>24.116900000000001</v>
      </c>
      <c r="P61" s="180">
        <f t="shared" si="6"/>
        <v>24.116900000000001</v>
      </c>
      <c r="Q61" s="180">
        <f t="shared" si="6"/>
        <v>24.116900000000001</v>
      </c>
      <c r="R61" s="180">
        <f t="shared" si="6"/>
        <v>24.116900000000001</v>
      </c>
      <c r="S61" s="180">
        <f t="shared" si="6"/>
        <v>24.116900000000001</v>
      </c>
      <c r="T61" s="90" t="s">
        <v>87</v>
      </c>
    </row>
    <row r="62" spans="1:20" s="102" customFormat="1" ht="21" customHeight="1" x14ac:dyDescent="0.2">
      <c r="A62" s="285">
        <v>2</v>
      </c>
      <c r="B62" s="430" t="s">
        <v>190</v>
      </c>
      <c r="C62" s="96" t="s">
        <v>94</v>
      </c>
      <c r="D62" s="149" t="s">
        <v>95</v>
      </c>
      <c r="E62" s="149"/>
      <c r="F62" s="149" t="s">
        <v>96</v>
      </c>
      <c r="G62" s="285" t="s">
        <v>193</v>
      </c>
      <c r="H62" s="149" t="s">
        <v>97</v>
      </c>
      <c r="I62" s="110" t="s">
        <v>18</v>
      </c>
      <c r="J62" s="181">
        <v>31.27</v>
      </c>
      <c r="K62" s="181">
        <v>31.27</v>
      </c>
      <c r="L62" s="181">
        <v>31.27</v>
      </c>
      <c r="M62" s="181">
        <v>31.27</v>
      </c>
      <c r="N62" s="181">
        <v>31.27</v>
      </c>
      <c r="O62" s="181">
        <v>31.27</v>
      </c>
      <c r="P62" s="181">
        <v>31.27</v>
      </c>
      <c r="Q62" s="181">
        <v>31.27</v>
      </c>
      <c r="R62" s="181">
        <v>31.27</v>
      </c>
      <c r="S62" s="181">
        <v>31.27</v>
      </c>
      <c r="T62" s="90" t="s">
        <v>87</v>
      </c>
    </row>
    <row r="63" spans="1:20" s="102" customFormat="1" ht="21" customHeight="1" x14ac:dyDescent="0.2">
      <c r="A63" s="286"/>
      <c r="B63" s="431"/>
      <c r="C63" s="97"/>
      <c r="D63" s="152"/>
      <c r="E63" s="152"/>
      <c r="F63" s="152"/>
      <c r="G63" s="286"/>
      <c r="H63" s="152"/>
      <c r="I63" s="136" t="s">
        <v>19</v>
      </c>
      <c r="J63" s="181">
        <v>30.83</v>
      </c>
      <c r="K63" s="181">
        <v>30.83</v>
      </c>
      <c r="L63" s="181">
        <v>30.83</v>
      </c>
      <c r="M63" s="181">
        <v>30.83</v>
      </c>
      <c r="N63" s="181">
        <v>30.83</v>
      </c>
      <c r="O63" s="181">
        <v>30.83</v>
      </c>
      <c r="P63" s="181">
        <v>30.83</v>
      </c>
      <c r="Q63" s="181">
        <v>30.83</v>
      </c>
      <c r="R63" s="181">
        <v>30.83</v>
      </c>
      <c r="S63" s="181">
        <v>30.83</v>
      </c>
      <c r="T63" s="90" t="s">
        <v>87</v>
      </c>
    </row>
    <row r="64" spans="1:20" s="103" customFormat="1" ht="24.75" customHeight="1" x14ac:dyDescent="0.2">
      <c r="A64" s="313">
        <v>3</v>
      </c>
      <c r="B64" s="297" t="s">
        <v>76</v>
      </c>
      <c r="C64" s="93" t="s">
        <v>88</v>
      </c>
      <c r="D64" s="151" t="s">
        <v>89</v>
      </c>
      <c r="E64" s="124" t="s">
        <v>98</v>
      </c>
      <c r="F64" s="124" t="s">
        <v>98</v>
      </c>
      <c r="G64" s="344" t="s">
        <v>99</v>
      </c>
      <c r="H64" s="162" t="s">
        <v>93</v>
      </c>
      <c r="I64" s="54" t="s">
        <v>18</v>
      </c>
      <c r="J64" s="180">
        <v>26.1</v>
      </c>
      <c r="K64" s="180">
        <v>26.1</v>
      </c>
      <c r="L64" s="180">
        <v>26.1</v>
      </c>
      <c r="M64" s="180">
        <v>26.1</v>
      </c>
      <c r="N64" s="180">
        <v>26.1</v>
      </c>
      <c r="O64" s="180">
        <v>26.1</v>
      </c>
      <c r="P64" s="180">
        <v>26.1</v>
      </c>
      <c r="Q64" s="180">
        <v>26.1</v>
      </c>
      <c r="R64" s="180">
        <v>26.1</v>
      </c>
      <c r="S64" s="180">
        <v>26.1</v>
      </c>
      <c r="T64" s="91" t="s">
        <v>92</v>
      </c>
    </row>
    <row r="65" spans="1:20" s="103" customFormat="1" ht="20.25" customHeight="1" x14ac:dyDescent="0.2">
      <c r="A65" s="314"/>
      <c r="B65" s="298"/>
      <c r="C65" s="93" t="s">
        <v>88</v>
      </c>
      <c r="D65" s="151" t="s">
        <v>89</v>
      </c>
      <c r="E65" s="124" t="s">
        <v>98</v>
      </c>
      <c r="F65" s="124" t="s">
        <v>98</v>
      </c>
      <c r="G65" s="344"/>
      <c r="H65" s="162" t="s">
        <v>93</v>
      </c>
      <c r="I65" s="139" t="s">
        <v>19</v>
      </c>
      <c r="J65" s="180">
        <v>26.1</v>
      </c>
      <c r="K65" s="180">
        <v>26.1</v>
      </c>
      <c r="L65" s="180">
        <v>26.1</v>
      </c>
      <c r="M65" s="180">
        <v>26.1</v>
      </c>
      <c r="N65" s="180">
        <v>26.1</v>
      </c>
      <c r="O65" s="180">
        <v>26.1</v>
      </c>
      <c r="P65" s="180">
        <v>26.1</v>
      </c>
      <c r="Q65" s="180">
        <v>26.1</v>
      </c>
      <c r="R65" s="180">
        <v>26.1</v>
      </c>
      <c r="S65" s="180">
        <v>26.1</v>
      </c>
      <c r="T65" s="91" t="s">
        <v>92</v>
      </c>
    </row>
    <row r="66" spans="1:20" s="30" customFormat="1" ht="22.5" customHeight="1" x14ac:dyDescent="0.2">
      <c r="A66" s="21">
        <v>6</v>
      </c>
      <c r="B66" s="22" t="s">
        <v>58</v>
      </c>
      <c r="C66" s="157"/>
      <c r="D66" s="148"/>
      <c r="E66" s="148"/>
      <c r="F66" s="148"/>
      <c r="G66" s="148"/>
      <c r="H66" s="148"/>
      <c r="I66" s="23"/>
      <c r="J66" s="262"/>
      <c r="K66" s="179"/>
      <c r="L66" s="179"/>
      <c r="M66" s="179"/>
      <c r="N66" s="179"/>
      <c r="O66" s="179"/>
      <c r="P66" s="179"/>
      <c r="Q66" s="179"/>
      <c r="R66" s="179"/>
      <c r="S66" s="179"/>
      <c r="T66" s="75"/>
    </row>
    <row r="67" spans="1:20" ht="43.5" customHeight="1" x14ac:dyDescent="0.2">
      <c r="A67" s="299">
        <v>1</v>
      </c>
      <c r="B67" s="301" t="s">
        <v>178</v>
      </c>
      <c r="C67" s="361" t="s">
        <v>83</v>
      </c>
      <c r="D67" s="361" t="s">
        <v>77</v>
      </c>
      <c r="E67" s="361"/>
      <c r="F67" s="149" t="s">
        <v>176</v>
      </c>
      <c r="G67" s="348" t="s">
        <v>140</v>
      </c>
      <c r="H67" s="149">
        <v>50</v>
      </c>
      <c r="I67" s="54" t="s">
        <v>18</v>
      </c>
      <c r="J67" s="178">
        <f>'[1]Costing Sept ''21'!$O$12</f>
        <v>15.808011049723758</v>
      </c>
      <c r="K67" s="178" t="s">
        <v>180</v>
      </c>
      <c r="L67" s="178">
        <f>'[1]Costing Sept ''21'!$O$12</f>
        <v>15.808011049723758</v>
      </c>
      <c r="M67" s="178" t="s">
        <v>180</v>
      </c>
      <c r="N67" s="178" t="s">
        <v>180</v>
      </c>
      <c r="O67" s="178">
        <f>'[1]Costing Sept ''21'!$O$12</f>
        <v>15.808011049723758</v>
      </c>
      <c r="P67" s="178">
        <f>'[1]Costing Sept ''21'!$O$12</f>
        <v>15.808011049723758</v>
      </c>
      <c r="Q67" s="178">
        <f>'[1]Costing Sept ''21'!$O$12</f>
        <v>15.808011049723758</v>
      </c>
      <c r="R67" s="178">
        <f>'[1]Costing Sept ''21'!$O$12</f>
        <v>15.808011049723758</v>
      </c>
      <c r="S67" s="178" t="s">
        <v>180</v>
      </c>
      <c r="T67" s="76" t="s">
        <v>85</v>
      </c>
    </row>
    <row r="68" spans="1:20" ht="45" customHeight="1" x14ac:dyDescent="0.2">
      <c r="A68" s="300"/>
      <c r="B68" s="302"/>
      <c r="C68" s="362"/>
      <c r="D68" s="362"/>
      <c r="E68" s="362"/>
      <c r="F68" s="149"/>
      <c r="G68" s="349"/>
      <c r="H68" s="149"/>
      <c r="I68" s="144" t="s">
        <v>19</v>
      </c>
      <c r="J68" s="178">
        <f>J67*0.98</f>
        <v>15.491850828729282</v>
      </c>
      <c r="K68" s="178" t="s">
        <v>180</v>
      </c>
      <c r="L68" s="178">
        <f>L67*0.98</f>
        <v>15.491850828729282</v>
      </c>
      <c r="M68" s="178" t="s">
        <v>180</v>
      </c>
      <c r="N68" s="178" t="s">
        <v>180</v>
      </c>
      <c r="O68" s="178">
        <f>O67*0.98</f>
        <v>15.491850828729282</v>
      </c>
      <c r="P68" s="178">
        <f>P67*0.98</f>
        <v>15.491850828729282</v>
      </c>
      <c r="Q68" s="178">
        <f>Q67*0.98</f>
        <v>15.491850828729282</v>
      </c>
      <c r="R68" s="178">
        <f>R67*0.98</f>
        <v>15.491850828729282</v>
      </c>
      <c r="S68" s="178" t="s">
        <v>180</v>
      </c>
      <c r="T68" s="77"/>
    </row>
    <row r="69" spans="1:20" s="2" customFormat="1" ht="16.5" customHeight="1" x14ac:dyDescent="0.2">
      <c r="A69" s="295">
        <v>2</v>
      </c>
      <c r="B69" s="365" t="s">
        <v>189</v>
      </c>
      <c r="C69" s="92" t="s">
        <v>94</v>
      </c>
      <c r="D69" s="150" t="s">
        <v>95</v>
      </c>
      <c r="E69" s="150" t="s">
        <v>100</v>
      </c>
      <c r="F69" s="150" t="s">
        <v>81</v>
      </c>
      <c r="G69" s="313" t="s">
        <v>193</v>
      </c>
      <c r="H69" s="150" t="s">
        <v>82</v>
      </c>
      <c r="I69" s="54" t="s">
        <v>18</v>
      </c>
      <c r="J69" s="180">
        <f>(11.1*9/100)+11.1</f>
        <v>12.099</v>
      </c>
      <c r="K69" s="180">
        <f t="shared" ref="K69:S69" si="7">(11.1*9/100)+11.1</f>
        <v>12.099</v>
      </c>
      <c r="L69" s="180">
        <f t="shared" si="7"/>
        <v>12.099</v>
      </c>
      <c r="M69" s="180">
        <f t="shared" si="7"/>
        <v>12.099</v>
      </c>
      <c r="N69" s="180">
        <f t="shared" si="7"/>
        <v>12.099</v>
      </c>
      <c r="O69" s="180">
        <f t="shared" si="7"/>
        <v>12.099</v>
      </c>
      <c r="P69" s="180">
        <f t="shared" si="7"/>
        <v>12.099</v>
      </c>
      <c r="Q69" s="180">
        <f t="shared" si="7"/>
        <v>12.099</v>
      </c>
      <c r="R69" s="180">
        <f t="shared" si="7"/>
        <v>12.099</v>
      </c>
      <c r="S69" s="180">
        <f t="shared" si="7"/>
        <v>12.099</v>
      </c>
      <c r="T69" s="90" t="s">
        <v>87</v>
      </c>
    </row>
    <row r="70" spans="1:20" s="2" customFormat="1" ht="16.5" customHeight="1" x14ac:dyDescent="0.2">
      <c r="A70" s="296"/>
      <c r="B70" s="366"/>
      <c r="C70" s="93"/>
      <c r="D70" s="151"/>
      <c r="E70" s="151"/>
      <c r="F70" s="151"/>
      <c r="G70" s="314"/>
      <c r="H70" s="151"/>
      <c r="I70" s="139" t="s">
        <v>19</v>
      </c>
      <c r="J70" s="180">
        <f>+J69-0.19</f>
        <v>11.909000000000001</v>
      </c>
      <c r="K70" s="180">
        <f t="shared" ref="K70:S70" si="8">+K69-0.19</f>
        <v>11.909000000000001</v>
      </c>
      <c r="L70" s="180">
        <f t="shared" si="8"/>
        <v>11.909000000000001</v>
      </c>
      <c r="M70" s="180">
        <f t="shared" si="8"/>
        <v>11.909000000000001</v>
      </c>
      <c r="N70" s="180">
        <f t="shared" si="8"/>
        <v>11.909000000000001</v>
      </c>
      <c r="O70" s="180">
        <f t="shared" si="8"/>
        <v>11.909000000000001</v>
      </c>
      <c r="P70" s="180">
        <f t="shared" si="8"/>
        <v>11.909000000000001</v>
      </c>
      <c r="Q70" s="180">
        <f t="shared" si="8"/>
        <v>11.909000000000001</v>
      </c>
      <c r="R70" s="180">
        <f t="shared" si="8"/>
        <v>11.909000000000001</v>
      </c>
      <c r="S70" s="180">
        <f t="shared" si="8"/>
        <v>11.909000000000001</v>
      </c>
      <c r="T70" s="90" t="s">
        <v>87</v>
      </c>
    </row>
    <row r="71" spans="1:20" s="102" customFormat="1" ht="16.5" customHeight="1" x14ac:dyDescent="0.2">
      <c r="A71" s="285">
        <v>2</v>
      </c>
      <c r="B71" s="430" t="s">
        <v>190</v>
      </c>
      <c r="C71" s="96" t="s">
        <v>94</v>
      </c>
      <c r="D71" s="149" t="s">
        <v>95</v>
      </c>
      <c r="E71" s="149" t="s">
        <v>100</v>
      </c>
      <c r="F71" s="149" t="s">
        <v>81</v>
      </c>
      <c r="G71" s="285" t="s">
        <v>193</v>
      </c>
      <c r="H71" s="149" t="s">
        <v>82</v>
      </c>
      <c r="I71" s="110" t="s">
        <v>18</v>
      </c>
      <c r="J71" s="181">
        <v>15.49</v>
      </c>
      <c r="K71" s="181">
        <v>15.49</v>
      </c>
      <c r="L71" s="181">
        <v>15.49</v>
      </c>
      <c r="M71" s="181">
        <v>15.49</v>
      </c>
      <c r="N71" s="181">
        <v>15.49</v>
      </c>
      <c r="O71" s="181">
        <v>15.49</v>
      </c>
      <c r="P71" s="181">
        <v>15.49</v>
      </c>
      <c r="Q71" s="181">
        <v>15.49</v>
      </c>
      <c r="R71" s="181">
        <v>15.49</v>
      </c>
      <c r="S71" s="181">
        <v>15.49</v>
      </c>
      <c r="T71" s="90" t="s">
        <v>87</v>
      </c>
    </row>
    <row r="72" spans="1:20" s="102" customFormat="1" ht="16.5" customHeight="1" x14ac:dyDescent="0.2">
      <c r="A72" s="286"/>
      <c r="B72" s="431"/>
      <c r="C72" s="97"/>
      <c r="D72" s="152"/>
      <c r="E72" s="152"/>
      <c r="F72" s="152"/>
      <c r="G72" s="286"/>
      <c r="H72" s="152"/>
      <c r="I72" s="136" t="s">
        <v>19</v>
      </c>
      <c r="J72" s="181">
        <v>15.22</v>
      </c>
      <c r="K72" s="181">
        <v>15.22</v>
      </c>
      <c r="L72" s="181">
        <v>15.22</v>
      </c>
      <c r="M72" s="181">
        <v>15.22</v>
      </c>
      <c r="N72" s="181">
        <v>15.22</v>
      </c>
      <c r="O72" s="181">
        <v>15.22</v>
      </c>
      <c r="P72" s="181">
        <v>15.22</v>
      </c>
      <c r="Q72" s="181">
        <v>15.22</v>
      </c>
      <c r="R72" s="181">
        <v>15.22</v>
      </c>
      <c r="S72" s="181">
        <v>15.22</v>
      </c>
      <c r="T72" s="90" t="s">
        <v>87</v>
      </c>
    </row>
    <row r="73" spans="1:20" s="107" customFormat="1" ht="16.5" customHeight="1" x14ac:dyDescent="0.2">
      <c r="A73" s="367">
        <v>3</v>
      </c>
      <c r="B73" s="365" t="s">
        <v>76</v>
      </c>
      <c r="C73" s="217" t="s">
        <v>88</v>
      </c>
      <c r="D73" s="154" t="s">
        <v>89</v>
      </c>
      <c r="E73" s="253">
        <v>0.42</v>
      </c>
      <c r="F73" s="253" t="s">
        <v>101</v>
      </c>
      <c r="G73" s="450" t="s">
        <v>102</v>
      </c>
      <c r="H73" s="254" t="s">
        <v>93</v>
      </c>
      <c r="I73" s="140" t="s">
        <v>18</v>
      </c>
      <c r="J73" s="266">
        <v>34.15</v>
      </c>
      <c r="K73" s="266">
        <v>34.15</v>
      </c>
      <c r="L73" s="266">
        <v>34.15</v>
      </c>
      <c r="M73" s="266">
        <v>34.15</v>
      </c>
      <c r="N73" s="266">
        <v>34.15</v>
      </c>
      <c r="O73" s="266">
        <v>34.15</v>
      </c>
      <c r="P73" s="266">
        <v>34.15</v>
      </c>
      <c r="Q73" s="266">
        <v>34.15</v>
      </c>
      <c r="R73" s="266">
        <v>34.15</v>
      </c>
      <c r="S73" s="266">
        <v>34.15</v>
      </c>
      <c r="T73" s="99" t="s">
        <v>92</v>
      </c>
    </row>
    <row r="74" spans="1:20" s="107" customFormat="1" ht="16.5" customHeight="1" x14ac:dyDescent="0.2">
      <c r="A74" s="368"/>
      <c r="B74" s="366"/>
      <c r="C74" s="217" t="s">
        <v>88</v>
      </c>
      <c r="D74" s="154" t="s">
        <v>89</v>
      </c>
      <c r="E74" s="253">
        <v>0.42</v>
      </c>
      <c r="F74" s="253" t="s">
        <v>101</v>
      </c>
      <c r="G74" s="450"/>
      <c r="H74" s="254" t="s">
        <v>93</v>
      </c>
      <c r="I74" s="141" t="s">
        <v>19</v>
      </c>
      <c r="J74" s="266">
        <v>34.15</v>
      </c>
      <c r="K74" s="266">
        <v>34.15</v>
      </c>
      <c r="L74" s="266">
        <v>34.15</v>
      </c>
      <c r="M74" s="266">
        <v>34.15</v>
      </c>
      <c r="N74" s="266">
        <v>34.15</v>
      </c>
      <c r="O74" s="266">
        <v>34.15</v>
      </c>
      <c r="P74" s="266">
        <v>34.15</v>
      </c>
      <c r="Q74" s="266">
        <v>34.15</v>
      </c>
      <c r="R74" s="266">
        <v>34.15</v>
      </c>
      <c r="S74" s="266">
        <v>34.15</v>
      </c>
      <c r="T74" s="99" t="s">
        <v>92</v>
      </c>
    </row>
    <row r="75" spans="1:20" s="30" customFormat="1" ht="20.25" customHeight="1" x14ac:dyDescent="0.2">
      <c r="A75" s="21">
        <v>7</v>
      </c>
      <c r="B75" s="22" t="s">
        <v>59</v>
      </c>
      <c r="C75" s="157"/>
      <c r="D75" s="148"/>
      <c r="E75" s="148"/>
      <c r="F75" s="148"/>
      <c r="G75" s="148"/>
      <c r="H75" s="148"/>
      <c r="I75" s="23"/>
      <c r="J75" s="262"/>
      <c r="K75" s="179"/>
      <c r="L75" s="179"/>
      <c r="M75" s="179"/>
      <c r="N75" s="179"/>
      <c r="O75" s="179"/>
      <c r="P75" s="179"/>
      <c r="Q75" s="179"/>
      <c r="R75" s="179"/>
      <c r="S75" s="179"/>
      <c r="T75" s="75"/>
    </row>
    <row r="76" spans="1:20" ht="43.5" customHeight="1" x14ac:dyDescent="0.2">
      <c r="A76" s="299">
        <v>1</v>
      </c>
      <c r="B76" s="301" t="s">
        <v>178</v>
      </c>
      <c r="C76" s="361" t="s">
        <v>83</v>
      </c>
      <c r="D76" s="361" t="s">
        <v>77</v>
      </c>
      <c r="E76" s="361"/>
      <c r="F76" s="149" t="s">
        <v>176</v>
      </c>
      <c r="G76" s="348" t="s">
        <v>141</v>
      </c>
      <c r="H76" s="149">
        <v>50</v>
      </c>
      <c r="I76" s="54" t="s">
        <v>18</v>
      </c>
      <c r="J76" s="178">
        <f>'[1]Costing Sept ''21'!$O$13</f>
        <v>13.229435483870969</v>
      </c>
      <c r="K76" s="178" t="s">
        <v>180</v>
      </c>
      <c r="L76" s="178">
        <f>'[1]Costing Sept ''21'!$O$13</f>
        <v>13.229435483870969</v>
      </c>
      <c r="M76" s="178" t="s">
        <v>180</v>
      </c>
      <c r="N76" s="178" t="s">
        <v>180</v>
      </c>
      <c r="O76" s="178">
        <f>'[1]Costing Sept ''21'!$O$13</f>
        <v>13.229435483870969</v>
      </c>
      <c r="P76" s="178">
        <f>'[1]Costing Sept ''21'!$O$13</f>
        <v>13.229435483870969</v>
      </c>
      <c r="Q76" s="178">
        <f>'[1]Costing Sept ''21'!$O$13</f>
        <v>13.229435483870969</v>
      </c>
      <c r="R76" s="178">
        <f>'[1]Costing Sept ''21'!$O$13</f>
        <v>13.229435483870969</v>
      </c>
      <c r="S76" s="178" t="s">
        <v>180</v>
      </c>
      <c r="T76" s="76" t="s">
        <v>85</v>
      </c>
    </row>
    <row r="77" spans="1:20" ht="45" customHeight="1" x14ac:dyDescent="0.2">
      <c r="A77" s="300"/>
      <c r="B77" s="302"/>
      <c r="C77" s="362"/>
      <c r="D77" s="362"/>
      <c r="E77" s="362"/>
      <c r="F77" s="149"/>
      <c r="G77" s="349"/>
      <c r="H77" s="149"/>
      <c r="I77" s="144" t="s">
        <v>19</v>
      </c>
      <c r="J77" s="178">
        <f>J76*0.98</f>
        <v>12.96484677419355</v>
      </c>
      <c r="K77" s="178" t="s">
        <v>180</v>
      </c>
      <c r="L77" s="178">
        <f>L76*0.98</f>
        <v>12.96484677419355</v>
      </c>
      <c r="M77" s="178" t="s">
        <v>180</v>
      </c>
      <c r="N77" s="178" t="s">
        <v>180</v>
      </c>
      <c r="O77" s="178">
        <f>O76*0.98</f>
        <v>12.96484677419355</v>
      </c>
      <c r="P77" s="178">
        <f>P76*0.98</f>
        <v>12.96484677419355</v>
      </c>
      <c r="Q77" s="178">
        <f>Q76*0.98</f>
        <v>12.96484677419355</v>
      </c>
      <c r="R77" s="178">
        <f>R76*0.98</f>
        <v>12.96484677419355</v>
      </c>
      <c r="S77" s="178" t="s">
        <v>180</v>
      </c>
      <c r="T77" s="77"/>
    </row>
    <row r="78" spans="1:20" s="2" customFormat="1" ht="21" customHeight="1" x14ac:dyDescent="0.2">
      <c r="A78" s="295">
        <v>2</v>
      </c>
      <c r="B78" s="365" t="s">
        <v>189</v>
      </c>
      <c r="C78" s="92" t="s">
        <v>78</v>
      </c>
      <c r="D78" s="150" t="s">
        <v>79</v>
      </c>
      <c r="E78" s="150" t="s">
        <v>100</v>
      </c>
      <c r="F78" s="150" t="s">
        <v>81</v>
      </c>
      <c r="G78" s="313" t="s">
        <v>193</v>
      </c>
      <c r="H78" s="150" t="s">
        <v>82</v>
      </c>
      <c r="I78" s="54" t="s">
        <v>18</v>
      </c>
      <c r="J78" s="180">
        <f>(11.1*9/100)+11.1</f>
        <v>12.099</v>
      </c>
      <c r="K78" s="180">
        <f t="shared" ref="K78:S78" si="9">(11.1*9/100)+11.1</f>
        <v>12.099</v>
      </c>
      <c r="L78" s="180">
        <f t="shared" si="9"/>
        <v>12.099</v>
      </c>
      <c r="M78" s="180">
        <f t="shared" si="9"/>
        <v>12.099</v>
      </c>
      <c r="N78" s="180">
        <f t="shared" si="9"/>
        <v>12.099</v>
      </c>
      <c r="O78" s="180">
        <f t="shared" si="9"/>
        <v>12.099</v>
      </c>
      <c r="P78" s="180">
        <f t="shared" si="9"/>
        <v>12.099</v>
      </c>
      <c r="Q78" s="180">
        <f t="shared" si="9"/>
        <v>12.099</v>
      </c>
      <c r="R78" s="180">
        <f t="shared" si="9"/>
        <v>12.099</v>
      </c>
      <c r="S78" s="180">
        <f t="shared" si="9"/>
        <v>12.099</v>
      </c>
      <c r="T78" s="90" t="s">
        <v>87</v>
      </c>
    </row>
    <row r="79" spans="1:20" s="2" customFormat="1" ht="18.75" customHeight="1" x14ac:dyDescent="0.2">
      <c r="A79" s="296"/>
      <c r="B79" s="366"/>
      <c r="C79" s="93"/>
      <c r="D79" s="151"/>
      <c r="E79" s="151"/>
      <c r="F79" s="151"/>
      <c r="G79" s="314"/>
      <c r="H79" s="151"/>
      <c r="I79" s="139" t="s">
        <v>19</v>
      </c>
      <c r="J79" s="180">
        <f>+J78-0.19</f>
        <v>11.909000000000001</v>
      </c>
      <c r="K79" s="180">
        <f t="shared" ref="K79" si="10">+K78-0.19</f>
        <v>11.909000000000001</v>
      </c>
      <c r="L79" s="180">
        <f t="shared" ref="L79" si="11">+L78-0.19</f>
        <v>11.909000000000001</v>
      </c>
      <c r="M79" s="180">
        <f t="shared" ref="M79" si="12">+M78-0.19</f>
        <v>11.909000000000001</v>
      </c>
      <c r="N79" s="180">
        <f t="shared" ref="N79" si="13">+N78-0.19</f>
        <v>11.909000000000001</v>
      </c>
      <c r="O79" s="180">
        <f t="shared" ref="O79" si="14">+O78-0.19</f>
        <v>11.909000000000001</v>
      </c>
      <c r="P79" s="180">
        <f t="shared" ref="P79" si="15">+P78-0.19</f>
        <v>11.909000000000001</v>
      </c>
      <c r="Q79" s="180">
        <f t="shared" ref="Q79" si="16">+Q78-0.19</f>
        <v>11.909000000000001</v>
      </c>
      <c r="R79" s="180">
        <f t="shared" ref="R79" si="17">+R78-0.19</f>
        <v>11.909000000000001</v>
      </c>
      <c r="S79" s="180">
        <f t="shared" ref="S79" si="18">+S78-0.19</f>
        <v>11.909000000000001</v>
      </c>
      <c r="T79" s="90" t="s">
        <v>87</v>
      </c>
    </row>
    <row r="80" spans="1:20" s="102" customFormat="1" ht="21" customHeight="1" x14ac:dyDescent="0.2">
      <c r="A80" s="285">
        <v>2</v>
      </c>
      <c r="B80" s="430" t="s">
        <v>190</v>
      </c>
      <c r="C80" s="96" t="s">
        <v>78</v>
      </c>
      <c r="D80" s="149" t="s">
        <v>79</v>
      </c>
      <c r="E80" s="149" t="s">
        <v>100</v>
      </c>
      <c r="F80" s="149" t="s">
        <v>81</v>
      </c>
      <c r="G80" s="285" t="s">
        <v>193</v>
      </c>
      <c r="H80" s="149" t="s">
        <v>82</v>
      </c>
      <c r="I80" s="110" t="s">
        <v>18</v>
      </c>
      <c r="J80" s="181">
        <v>15.49</v>
      </c>
      <c r="K80" s="181">
        <v>15.49</v>
      </c>
      <c r="L80" s="181">
        <v>15.49</v>
      </c>
      <c r="M80" s="181">
        <v>15.49</v>
      </c>
      <c r="N80" s="181">
        <v>15.49</v>
      </c>
      <c r="O80" s="181">
        <v>15.49</v>
      </c>
      <c r="P80" s="181">
        <v>15.49</v>
      </c>
      <c r="Q80" s="181">
        <v>15.49</v>
      </c>
      <c r="R80" s="181">
        <v>15.49</v>
      </c>
      <c r="S80" s="181">
        <v>15.49</v>
      </c>
      <c r="T80" s="90" t="s">
        <v>87</v>
      </c>
    </row>
    <row r="81" spans="1:20" s="102" customFormat="1" ht="18.75" customHeight="1" x14ac:dyDescent="0.2">
      <c r="A81" s="286"/>
      <c r="B81" s="431"/>
      <c r="C81" s="97"/>
      <c r="D81" s="152"/>
      <c r="E81" s="152"/>
      <c r="F81" s="152"/>
      <c r="G81" s="286"/>
      <c r="H81" s="152"/>
      <c r="I81" s="136" t="s">
        <v>19</v>
      </c>
      <c r="J81" s="181">
        <v>15.22</v>
      </c>
      <c r="K81" s="181">
        <v>15.22</v>
      </c>
      <c r="L81" s="181">
        <v>15.22</v>
      </c>
      <c r="M81" s="181">
        <v>15.22</v>
      </c>
      <c r="N81" s="181">
        <v>15.22</v>
      </c>
      <c r="O81" s="181">
        <v>15.22</v>
      </c>
      <c r="P81" s="181">
        <v>15.22</v>
      </c>
      <c r="Q81" s="181">
        <v>15.22</v>
      </c>
      <c r="R81" s="181">
        <v>15.22</v>
      </c>
      <c r="S81" s="181">
        <v>15.22</v>
      </c>
      <c r="T81" s="90" t="s">
        <v>87</v>
      </c>
    </row>
    <row r="82" spans="1:20" s="107" customFormat="1" ht="26.25" customHeight="1" x14ac:dyDescent="0.2">
      <c r="A82" s="367">
        <v>3</v>
      </c>
      <c r="B82" s="365" t="s">
        <v>76</v>
      </c>
      <c r="C82" s="217" t="s">
        <v>88</v>
      </c>
      <c r="D82" s="154" t="s">
        <v>89</v>
      </c>
      <c r="E82" s="253">
        <v>0.42</v>
      </c>
      <c r="F82" s="253" t="s">
        <v>101</v>
      </c>
      <c r="G82" s="450" t="s">
        <v>102</v>
      </c>
      <c r="H82" s="254" t="s">
        <v>93</v>
      </c>
      <c r="I82" s="140" t="s">
        <v>18</v>
      </c>
      <c r="J82" s="266">
        <v>28.55</v>
      </c>
      <c r="K82" s="266">
        <v>28.55</v>
      </c>
      <c r="L82" s="266">
        <v>28.55</v>
      </c>
      <c r="M82" s="266">
        <v>28.55</v>
      </c>
      <c r="N82" s="266">
        <v>28.55</v>
      </c>
      <c r="O82" s="266">
        <v>28.55</v>
      </c>
      <c r="P82" s="266">
        <v>28.55</v>
      </c>
      <c r="Q82" s="266">
        <v>28.55</v>
      </c>
      <c r="R82" s="266">
        <v>28.55</v>
      </c>
      <c r="S82" s="266">
        <v>28.55</v>
      </c>
      <c r="T82" s="99" t="s">
        <v>92</v>
      </c>
    </row>
    <row r="83" spans="1:20" s="107" customFormat="1" ht="18.75" customHeight="1" x14ac:dyDescent="0.2">
      <c r="A83" s="368"/>
      <c r="B83" s="366"/>
      <c r="C83" s="217" t="s">
        <v>88</v>
      </c>
      <c r="D83" s="154" t="s">
        <v>89</v>
      </c>
      <c r="E83" s="253">
        <v>0.42</v>
      </c>
      <c r="F83" s="253" t="s">
        <v>101</v>
      </c>
      <c r="G83" s="450"/>
      <c r="H83" s="254" t="s">
        <v>93</v>
      </c>
      <c r="I83" s="141" t="s">
        <v>19</v>
      </c>
      <c r="J83" s="266">
        <v>28.55</v>
      </c>
      <c r="K83" s="266">
        <v>28.55</v>
      </c>
      <c r="L83" s="266">
        <v>28.55</v>
      </c>
      <c r="M83" s="266">
        <v>28.55</v>
      </c>
      <c r="N83" s="266">
        <v>28.55</v>
      </c>
      <c r="O83" s="266">
        <v>28.55</v>
      </c>
      <c r="P83" s="266">
        <v>28.55</v>
      </c>
      <c r="Q83" s="266">
        <v>28.55</v>
      </c>
      <c r="R83" s="266">
        <v>28.55</v>
      </c>
      <c r="S83" s="266">
        <v>28.55</v>
      </c>
      <c r="T83" s="99" t="s">
        <v>92</v>
      </c>
    </row>
    <row r="84" spans="1:20" s="30" customFormat="1" ht="20.25" customHeight="1" x14ac:dyDescent="0.2">
      <c r="A84" s="21">
        <v>8</v>
      </c>
      <c r="B84" s="22" t="s">
        <v>60</v>
      </c>
      <c r="C84" s="157"/>
      <c r="D84" s="148"/>
      <c r="E84" s="148"/>
      <c r="F84" s="148"/>
      <c r="G84" s="148"/>
      <c r="H84" s="148"/>
      <c r="I84" s="23"/>
      <c r="J84" s="262"/>
      <c r="K84" s="179"/>
      <c r="L84" s="179"/>
      <c r="M84" s="179"/>
      <c r="N84" s="179"/>
      <c r="O84" s="179"/>
      <c r="P84" s="179"/>
      <c r="Q84" s="179"/>
      <c r="R84" s="179"/>
      <c r="S84" s="179"/>
      <c r="T84" s="75"/>
    </row>
    <row r="85" spans="1:20" ht="43.5" customHeight="1" x14ac:dyDescent="0.2">
      <c r="A85" s="299">
        <v>1</v>
      </c>
      <c r="B85" s="301" t="s">
        <v>178</v>
      </c>
      <c r="C85" s="361" t="s">
        <v>83</v>
      </c>
      <c r="D85" s="361" t="s">
        <v>77</v>
      </c>
      <c r="E85" s="361"/>
      <c r="F85" s="149" t="s">
        <v>176</v>
      </c>
      <c r="G85" s="348" t="s">
        <v>142</v>
      </c>
      <c r="H85" s="149">
        <v>50</v>
      </c>
      <c r="I85" s="54" t="s">
        <v>18</v>
      </c>
      <c r="J85" s="178">
        <f>'[1]Costing Sept ''21'!$O$14</f>
        <v>10.538674033149173</v>
      </c>
      <c r="K85" s="178" t="s">
        <v>180</v>
      </c>
      <c r="L85" s="178">
        <f>'[1]Costing Sept ''21'!$O$14</f>
        <v>10.538674033149173</v>
      </c>
      <c r="M85" s="178" t="s">
        <v>180</v>
      </c>
      <c r="N85" s="178" t="s">
        <v>180</v>
      </c>
      <c r="O85" s="178">
        <f>'[1]Costing Sept ''21'!$O$14</f>
        <v>10.538674033149173</v>
      </c>
      <c r="P85" s="178">
        <f>'[1]Costing Sept ''21'!$O$14</f>
        <v>10.538674033149173</v>
      </c>
      <c r="Q85" s="178">
        <f>'[1]Costing Sept ''21'!$O$14</f>
        <v>10.538674033149173</v>
      </c>
      <c r="R85" s="178">
        <f>'[1]Costing Sept ''21'!$O$14</f>
        <v>10.538674033149173</v>
      </c>
      <c r="S85" s="178" t="s">
        <v>180</v>
      </c>
      <c r="T85" s="76" t="s">
        <v>85</v>
      </c>
    </row>
    <row r="86" spans="1:20" ht="45" customHeight="1" x14ac:dyDescent="0.2">
      <c r="A86" s="300"/>
      <c r="B86" s="302"/>
      <c r="C86" s="362"/>
      <c r="D86" s="362"/>
      <c r="E86" s="362"/>
      <c r="F86" s="149"/>
      <c r="G86" s="349"/>
      <c r="H86" s="149"/>
      <c r="I86" s="144" t="s">
        <v>19</v>
      </c>
      <c r="J86" s="178">
        <f>J85*0.98</f>
        <v>10.32790055248619</v>
      </c>
      <c r="K86" s="178" t="s">
        <v>180</v>
      </c>
      <c r="L86" s="178">
        <f>L85*0.98</f>
        <v>10.32790055248619</v>
      </c>
      <c r="M86" s="178" t="s">
        <v>180</v>
      </c>
      <c r="N86" s="178" t="s">
        <v>180</v>
      </c>
      <c r="O86" s="178">
        <f>O85*0.98</f>
        <v>10.32790055248619</v>
      </c>
      <c r="P86" s="178">
        <f>P85*0.98</f>
        <v>10.32790055248619</v>
      </c>
      <c r="Q86" s="178">
        <f>Q85*0.98</f>
        <v>10.32790055248619</v>
      </c>
      <c r="R86" s="178">
        <f>R85*0.98</f>
        <v>10.32790055248619</v>
      </c>
      <c r="S86" s="178" t="s">
        <v>180</v>
      </c>
      <c r="T86" s="77"/>
    </row>
    <row r="87" spans="1:20" s="2" customFormat="1" ht="20.25" customHeight="1" x14ac:dyDescent="0.2">
      <c r="A87" s="295">
        <v>2</v>
      </c>
      <c r="B87" s="365" t="s">
        <v>189</v>
      </c>
      <c r="C87" s="92" t="s">
        <v>94</v>
      </c>
      <c r="D87" s="150" t="s">
        <v>95</v>
      </c>
      <c r="E87" s="150" t="s">
        <v>100</v>
      </c>
      <c r="F87" s="150" t="s">
        <v>81</v>
      </c>
      <c r="G87" s="313" t="s">
        <v>193</v>
      </c>
      <c r="H87" s="150" t="s">
        <v>82</v>
      </c>
      <c r="I87" s="54" t="s">
        <v>18</v>
      </c>
      <c r="J87" s="180">
        <f>(11.1*9/100)+11.1</f>
        <v>12.099</v>
      </c>
      <c r="K87" s="180">
        <f t="shared" ref="K87:S87" si="19">(11.1*9/100)+11.1</f>
        <v>12.099</v>
      </c>
      <c r="L87" s="180">
        <f t="shared" si="19"/>
        <v>12.099</v>
      </c>
      <c r="M87" s="180">
        <f t="shared" si="19"/>
        <v>12.099</v>
      </c>
      <c r="N87" s="180">
        <f t="shared" si="19"/>
        <v>12.099</v>
      </c>
      <c r="O87" s="180">
        <f t="shared" si="19"/>
        <v>12.099</v>
      </c>
      <c r="P87" s="180">
        <f t="shared" si="19"/>
        <v>12.099</v>
      </c>
      <c r="Q87" s="180">
        <f t="shared" si="19"/>
        <v>12.099</v>
      </c>
      <c r="R87" s="180">
        <f t="shared" si="19"/>
        <v>12.099</v>
      </c>
      <c r="S87" s="180">
        <f t="shared" si="19"/>
        <v>12.099</v>
      </c>
      <c r="T87" s="90" t="s">
        <v>87</v>
      </c>
    </row>
    <row r="88" spans="1:20" s="2" customFormat="1" ht="20.25" customHeight="1" x14ac:dyDescent="0.2">
      <c r="A88" s="296"/>
      <c r="B88" s="366"/>
      <c r="C88" s="93"/>
      <c r="D88" s="151"/>
      <c r="E88" s="151"/>
      <c r="F88" s="151"/>
      <c r="G88" s="314"/>
      <c r="H88" s="151"/>
      <c r="I88" s="139" t="s">
        <v>19</v>
      </c>
      <c r="J88" s="180">
        <f>+J87-0.19</f>
        <v>11.909000000000001</v>
      </c>
      <c r="K88" s="180">
        <f t="shared" ref="K88" si="20">+K87-0.19</f>
        <v>11.909000000000001</v>
      </c>
      <c r="L88" s="180">
        <f t="shared" ref="L88" si="21">+L87-0.19</f>
        <v>11.909000000000001</v>
      </c>
      <c r="M88" s="180">
        <f t="shared" ref="M88" si="22">+M87-0.19</f>
        <v>11.909000000000001</v>
      </c>
      <c r="N88" s="180">
        <f t="shared" ref="N88" si="23">+N87-0.19</f>
        <v>11.909000000000001</v>
      </c>
      <c r="O88" s="180">
        <f t="shared" ref="O88" si="24">+O87-0.19</f>
        <v>11.909000000000001</v>
      </c>
      <c r="P88" s="180">
        <f t="shared" ref="P88" si="25">+P87-0.19</f>
        <v>11.909000000000001</v>
      </c>
      <c r="Q88" s="180">
        <f t="shared" ref="Q88" si="26">+Q87-0.19</f>
        <v>11.909000000000001</v>
      </c>
      <c r="R88" s="180">
        <f t="shared" ref="R88" si="27">+R87-0.19</f>
        <v>11.909000000000001</v>
      </c>
      <c r="S88" s="180">
        <f t="shared" ref="S88" si="28">+S87-0.19</f>
        <v>11.909000000000001</v>
      </c>
      <c r="T88" s="90" t="s">
        <v>87</v>
      </c>
    </row>
    <row r="89" spans="1:20" s="102" customFormat="1" ht="20.25" customHeight="1" x14ac:dyDescent="0.2">
      <c r="A89" s="285">
        <v>2</v>
      </c>
      <c r="B89" s="430" t="s">
        <v>190</v>
      </c>
      <c r="C89" s="96" t="s">
        <v>94</v>
      </c>
      <c r="D89" s="149" t="s">
        <v>95</v>
      </c>
      <c r="E89" s="149" t="s">
        <v>100</v>
      </c>
      <c r="F89" s="149" t="s">
        <v>81</v>
      </c>
      <c r="G89" s="285" t="s">
        <v>193</v>
      </c>
      <c r="H89" s="149" t="s">
        <v>82</v>
      </c>
      <c r="I89" s="110" t="s">
        <v>18</v>
      </c>
      <c r="J89" s="181">
        <v>15.49</v>
      </c>
      <c r="K89" s="181">
        <v>15.49</v>
      </c>
      <c r="L89" s="181">
        <v>15.49</v>
      </c>
      <c r="M89" s="181">
        <v>15.49</v>
      </c>
      <c r="N89" s="181">
        <v>15.49</v>
      </c>
      <c r="O89" s="181">
        <v>15.49</v>
      </c>
      <c r="P89" s="181">
        <v>15.49</v>
      </c>
      <c r="Q89" s="181">
        <v>15.49</v>
      </c>
      <c r="R89" s="181">
        <v>15.49</v>
      </c>
      <c r="S89" s="181">
        <v>15.49</v>
      </c>
      <c r="T89" s="90" t="s">
        <v>87</v>
      </c>
    </row>
    <row r="90" spans="1:20" s="102" customFormat="1" ht="20.25" customHeight="1" x14ac:dyDescent="0.2">
      <c r="A90" s="286"/>
      <c r="B90" s="431"/>
      <c r="C90" s="97"/>
      <c r="D90" s="152"/>
      <c r="E90" s="152"/>
      <c r="F90" s="152"/>
      <c r="G90" s="286"/>
      <c r="H90" s="152"/>
      <c r="I90" s="136" t="s">
        <v>19</v>
      </c>
      <c r="J90" s="181">
        <v>15.22</v>
      </c>
      <c r="K90" s="181">
        <v>15.22</v>
      </c>
      <c r="L90" s="181">
        <v>15.22</v>
      </c>
      <c r="M90" s="181">
        <v>15.22</v>
      </c>
      <c r="N90" s="181">
        <v>15.22</v>
      </c>
      <c r="O90" s="181">
        <v>15.22</v>
      </c>
      <c r="P90" s="181">
        <v>15.22</v>
      </c>
      <c r="Q90" s="181">
        <v>15.22</v>
      </c>
      <c r="R90" s="181">
        <v>15.22</v>
      </c>
      <c r="S90" s="181">
        <v>15.22</v>
      </c>
      <c r="T90" s="90" t="s">
        <v>87</v>
      </c>
    </row>
    <row r="91" spans="1:20" s="107" customFormat="1" ht="20.25" customHeight="1" x14ac:dyDescent="0.2">
      <c r="A91" s="367">
        <v>3</v>
      </c>
      <c r="B91" s="365" t="s">
        <v>76</v>
      </c>
      <c r="C91" s="217" t="s">
        <v>88</v>
      </c>
      <c r="D91" s="154" t="s">
        <v>89</v>
      </c>
      <c r="E91" s="253">
        <v>0.42</v>
      </c>
      <c r="F91" s="253" t="s">
        <v>101</v>
      </c>
      <c r="G91" s="450" t="s">
        <v>102</v>
      </c>
      <c r="H91" s="254" t="s">
        <v>93</v>
      </c>
      <c r="I91" s="140" t="s">
        <v>18</v>
      </c>
      <c r="J91" s="266">
        <v>22.75</v>
      </c>
      <c r="K91" s="266">
        <v>22.75</v>
      </c>
      <c r="L91" s="266">
        <v>22.75</v>
      </c>
      <c r="M91" s="266">
        <v>22.75</v>
      </c>
      <c r="N91" s="266">
        <v>22.75</v>
      </c>
      <c r="O91" s="266">
        <v>22.75</v>
      </c>
      <c r="P91" s="266">
        <v>22.75</v>
      </c>
      <c r="Q91" s="266">
        <v>22.75</v>
      </c>
      <c r="R91" s="266">
        <v>22.75</v>
      </c>
      <c r="S91" s="266">
        <v>22.75</v>
      </c>
      <c r="T91" s="99" t="s">
        <v>92</v>
      </c>
    </row>
    <row r="92" spans="1:20" s="107" customFormat="1" ht="20.25" customHeight="1" x14ac:dyDescent="0.2">
      <c r="A92" s="368"/>
      <c r="B92" s="366"/>
      <c r="C92" s="217" t="s">
        <v>88</v>
      </c>
      <c r="D92" s="154" t="s">
        <v>89</v>
      </c>
      <c r="E92" s="253">
        <v>0.42</v>
      </c>
      <c r="F92" s="253" t="s">
        <v>101</v>
      </c>
      <c r="G92" s="450"/>
      <c r="H92" s="254" t="s">
        <v>93</v>
      </c>
      <c r="I92" s="141" t="s">
        <v>19</v>
      </c>
      <c r="J92" s="266">
        <v>22.75</v>
      </c>
      <c r="K92" s="266">
        <v>22.75</v>
      </c>
      <c r="L92" s="266">
        <v>22.75</v>
      </c>
      <c r="M92" s="266">
        <v>22.75</v>
      </c>
      <c r="N92" s="266">
        <v>22.75</v>
      </c>
      <c r="O92" s="266">
        <v>22.75</v>
      </c>
      <c r="P92" s="266">
        <v>22.75</v>
      </c>
      <c r="Q92" s="266">
        <v>22.75</v>
      </c>
      <c r="R92" s="266">
        <v>22.75</v>
      </c>
      <c r="S92" s="266">
        <v>22.75</v>
      </c>
      <c r="T92" s="99" t="s">
        <v>92</v>
      </c>
    </row>
    <row r="93" spans="1:20" s="30" customFormat="1" ht="27" customHeight="1" x14ac:dyDescent="0.2">
      <c r="A93" s="21">
        <v>9</v>
      </c>
      <c r="B93" s="22" t="s">
        <v>61</v>
      </c>
      <c r="C93" s="157"/>
      <c r="D93" s="148"/>
      <c r="E93" s="148"/>
      <c r="F93" s="148"/>
      <c r="G93" s="148"/>
      <c r="H93" s="148"/>
      <c r="I93" s="23"/>
      <c r="J93" s="262"/>
      <c r="K93" s="179"/>
      <c r="L93" s="179"/>
      <c r="M93" s="179"/>
      <c r="N93" s="179"/>
      <c r="O93" s="179"/>
      <c r="P93" s="179"/>
      <c r="Q93" s="179"/>
      <c r="R93" s="179"/>
      <c r="S93" s="179"/>
      <c r="T93" s="75"/>
    </row>
    <row r="94" spans="1:20" ht="43.5" customHeight="1" x14ac:dyDescent="0.2">
      <c r="A94" s="299">
        <v>1</v>
      </c>
      <c r="B94" s="301" t="s">
        <v>178</v>
      </c>
      <c r="C94" s="361" t="s">
        <v>83</v>
      </c>
      <c r="D94" s="361" t="s">
        <v>77</v>
      </c>
      <c r="E94" s="361"/>
      <c r="F94" s="149" t="s">
        <v>176</v>
      </c>
      <c r="G94" s="348" t="s">
        <v>143</v>
      </c>
      <c r="H94" s="149">
        <v>50</v>
      </c>
      <c r="I94" s="54" t="s">
        <v>18</v>
      </c>
      <c r="J94" s="178">
        <f>'[1]Costing Sept ''21'!$O$15</f>
        <v>8.8196236559139773</v>
      </c>
      <c r="K94" s="178" t="s">
        <v>180</v>
      </c>
      <c r="L94" s="178">
        <f>'[1]Costing Sept ''21'!$O$15</f>
        <v>8.8196236559139773</v>
      </c>
      <c r="M94" s="178" t="s">
        <v>180</v>
      </c>
      <c r="N94" s="178" t="s">
        <v>180</v>
      </c>
      <c r="O94" s="178">
        <f>'[1]Costing Sept ''21'!$O$15</f>
        <v>8.8196236559139773</v>
      </c>
      <c r="P94" s="178">
        <f>'[1]Costing Sept ''21'!$O$15</f>
        <v>8.8196236559139773</v>
      </c>
      <c r="Q94" s="178">
        <f>'[1]Costing Sept ''21'!$O$15</f>
        <v>8.8196236559139773</v>
      </c>
      <c r="R94" s="178">
        <f>'[1]Costing Sept ''21'!$O$15</f>
        <v>8.8196236559139773</v>
      </c>
      <c r="S94" s="178" t="s">
        <v>180</v>
      </c>
      <c r="T94" s="76" t="s">
        <v>85</v>
      </c>
    </row>
    <row r="95" spans="1:20" ht="45" customHeight="1" x14ac:dyDescent="0.2">
      <c r="A95" s="300"/>
      <c r="B95" s="302"/>
      <c r="C95" s="362"/>
      <c r="D95" s="362"/>
      <c r="E95" s="362"/>
      <c r="F95" s="149"/>
      <c r="G95" s="349"/>
      <c r="H95" s="149"/>
      <c r="I95" s="144" t="s">
        <v>19</v>
      </c>
      <c r="J95" s="178">
        <f>J94*0.98</f>
        <v>8.6432311827956969</v>
      </c>
      <c r="K95" s="178" t="s">
        <v>180</v>
      </c>
      <c r="L95" s="178">
        <f>L94*0.98</f>
        <v>8.6432311827956969</v>
      </c>
      <c r="M95" s="178" t="s">
        <v>180</v>
      </c>
      <c r="N95" s="178" t="s">
        <v>180</v>
      </c>
      <c r="O95" s="178">
        <f>O94*0.98</f>
        <v>8.6432311827956969</v>
      </c>
      <c r="P95" s="178">
        <f>P94*0.98</f>
        <v>8.6432311827956969</v>
      </c>
      <c r="Q95" s="178">
        <f>Q94*0.98</f>
        <v>8.6432311827956969</v>
      </c>
      <c r="R95" s="178">
        <f>R94*0.98</f>
        <v>8.6432311827956969</v>
      </c>
      <c r="S95" s="178" t="s">
        <v>180</v>
      </c>
      <c r="T95" s="77"/>
    </row>
    <row r="96" spans="1:20" s="2" customFormat="1" ht="18" customHeight="1" x14ac:dyDescent="0.2">
      <c r="A96" s="295">
        <v>2</v>
      </c>
      <c r="B96" s="365" t="s">
        <v>189</v>
      </c>
      <c r="C96" s="92" t="s">
        <v>78</v>
      </c>
      <c r="D96" s="150" t="s">
        <v>79</v>
      </c>
      <c r="E96" s="150" t="s">
        <v>100</v>
      </c>
      <c r="F96" s="150" t="s">
        <v>81</v>
      </c>
      <c r="G96" s="313" t="s">
        <v>193</v>
      </c>
      <c r="H96" s="150" t="s">
        <v>82</v>
      </c>
      <c r="I96" s="54" t="s">
        <v>18</v>
      </c>
      <c r="J96" s="180">
        <f>(11.1*9/100)+11.1</f>
        <v>12.099</v>
      </c>
      <c r="K96" s="180">
        <f t="shared" ref="K96:S96" si="29">(11.1*9/100)+11.1</f>
        <v>12.099</v>
      </c>
      <c r="L96" s="180">
        <f t="shared" si="29"/>
        <v>12.099</v>
      </c>
      <c r="M96" s="180">
        <f t="shared" si="29"/>
        <v>12.099</v>
      </c>
      <c r="N96" s="180">
        <f t="shared" si="29"/>
        <v>12.099</v>
      </c>
      <c r="O96" s="180">
        <f t="shared" si="29"/>
        <v>12.099</v>
      </c>
      <c r="P96" s="180">
        <f t="shared" si="29"/>
        <v>12.099</v>
      </c>
      <c r="Q96" s="180">
        <f t="shared" si="29"/>
        <v>12.099</v>
      </c>
      <c r="R96" s="180">
        <f t="shared" si="29"/>
        <v>12.099</v>
      </c>
      <c r="S96" s="180">
        <f t="shared" si="29"/>
        <v>12.099</v>
      </c>
      <c r="T96" s="90" t="s">
        <v>87</v>
      </c>
    </row>
    <row r="97" spans="1:20" s="2" customFormat="1" ht="18.75" customHeight="1" x14ac:dyDescent="0.2">
      <c r="A97" s="296"/>
      <c r="B97" s="366"/>
      <c r="C97" s="93"/>
      <c r="D97" s="151"/>
      <c r="E97" s="151"/>
      <c r="F97" s="151"/>
      <c r="G97" s="314"/>
      <c r="H97" s="151"/>
      <c r="I97" s="139" t="s">
        <v>19</v>
      </c>
      <c r="J97" s="180">
        <f>+J96-0.19</f>
        <v>11.909000000000001</v>
      </c>
      <c r="K97" s="180">
        <f t="shared" ref="K97" si="30">+K96-0.19</f>
        <v>11.909000000000001</v>
      </c>
      <c r="L97" s="180">
        <f t="shared" ref="L97" si="31">+L96-0.19</f>
        <v>11.909000000000001</v>
      </c>
      <c r="M97" s="180">
        <f t="shared" ref="M97" si="32">+M96-0.19</f>
        <v>11.909000000000001</v>
      </c>
      <c r="N97" s="180">
        <f t="shared" ref="N97" si="33">+N96-0.19</f>
        <v>11.909000000000001</v>
      </c>
      <c r="O97" s="180">
        <f t="shared" ref="O97" si="34">+O96-0.19</f>
        <v>11.909000000000001</v>
      </c>
      <c r="P97" s="180">
        <f t="shared" ref="P97" si="35">+P96-0.19</f>
        <v>11.909000000000001</v>
      </c>
      <c r="Q97" s="180">
        <f t="shared" ref="Q97" si="36">+Q96-0.19</f>
        <v>11.909000000000001</v>
      </c>
      <c r="R97" s="180">
        <f t="shared" ref="R97" si="37">+R96-0.19</f>
        <v>11.909000000000001</v>
      </c>
      <c r="S97" s="180">
        <f t="shared" ref="S97" si="38">+S96-0.19</f>
        <v>11.909000000000001</v>
      </c>
      <c r="T97" s="90" t="s">
        <v>87</v>
      </c>
    </row>
    <row r="98" spans="1:20" s="102" customFormat="1" ht="18" customHeight="1" x14ac:dyDescent="0.2">
      <c r="A98" s="285">
        <v>2</v>
      </c>
      <c r="B98" s="430" t="s">
        <v>190</v>
      </c>
      <c r="C98" s="96" t="s">
        <v>78</v>
      </c>
      <c r="D98" s="149" t="s">
        <v>79</v>
      </c>
      <c r="E98" s="149" t="s">
        <v>100</v>
      </c>
      <c r="F98" s="149" t="s">
        <v>81</v>
      </c>
      <c r="G98" s="285" t="s">
        <v>193</v>
      </c>
      <c r="H98" s="149" t="s">
        <v>82</v>
      </c>
      <c r="I98" s="110" t="s">
        <v>18</v>
      </c>
      <c r="J98" s="181">
        <v>15.49</v>
      </c>
      <c r="K98" s="181">
        <v>15.49</v>
      </c>
      <c r="L98" s="181">
        <v>15.49</v>
      </c>
      <c r="M98" s="181">
        <v>15.49</v>
      </c>
      <c r="N98" s="181">
        <v>15.49</v>
      </c>
      <c r="O98" s="181">
        <v>15.49</v>
      </c>
      <c r="P98" s="181">
        <v>15.49</v>
      </c>
      <c r="Q98" s="181">
        <v>15.49</v>
      </c>
      <c r="R98" s="181">
        <v>15.49</v>
      </c>
      <c r="S98" s="181">
        <v>15.49</v>
      </c>
      <c r="T98" s="90" t="s">
        <v>87</v>
      </c>
    </row>
    <row r="99" spans="1:20" s="102" customFormat="1" ht="18.75" customHeight="1" x14ac:dyDescent="0.2">
      <c r="A99" s="286"/>
      <c r="B99" s="431"/>
      <c r="C99" s="97"/>
      <c r="D99" s="152"/>
      <c r="E99" s="152"/>
      <c r="F99" s="152"/>
      <c r="G99" s="286"/>
      <c r="H99" s="152"/>
      <c r="I99" s="136" t="s">
        <v>19</v>
      </c>
      <c r="J99" s="181">
        <v>15.22</v>
      </c>
      <c r="K99" s="181">
        <v>15.22</v>
      </c>
      <c r="L99" s="181">
        <v>15.22</v>
      </c>
      <c r="M99" s="181">
        <v>15.22</v>
      </c>
      <c r="N99" s="181">
        <v>15.22</v>
      </c>
      <c r="O99" s="181">
        <v>15.22</v>
      </c>
      <c r="P99" s="181">
        <v>15.22</v>
      </c>
      <c r="Q99" s="181">
        <v>15.22</v>
      </c>
      <c r="R99" s="181">
        <v>15.22</v>
      </c>
      <c r="S99" s="181">
        <v>15.22</v>
      </c>
      <c r="T99" s="90" t="s">
        <v>87</v>
      </c>
    </row>
    <row r="100" spans="1:20" s="107" customFormat="1" ht="27" customHeight="1" x14ac:dyDescent="0.2">
      <c r="A100" s="367">
        <v>3</v>
      </c>
      <c r="B100" s="365" t="s">
        <v>76</v>
      </c>
      <c r="C100" s="217" t="s">
        <v>88</v>
      </c>
      <c r="D100" s="154" t="s">
        <v>89</v>
      </c>
      <c r="E100" s="253">
        <v>0.42</v>
      </c>
      <c r="F100" s="253" t="s">
        <v>101</v>
      </c>
      <c r="G100" s="450" t="s">
        <v>102</v>
      </c>
      <c r="H100" s="254" t="s">
        <v>93</v>
      </c>
      <c r="I100" s="140" t="s">
        <v>18</v>
      </c>
      <c r="J100" s="266">
        <v>19.2</v>
      </c>
      <c r="K100" s="266">
        <v>19.2</v>
      </c>
      <c r="L100" s="266">
        <v>19.2</v>
      </c>
      <c r="M100" s="266">
        <v>19.2</v>
      </c>
      <c r="N100" s="266">
        <v>19.2</v>
      </c>
      <c r="O100" s="266">
        <v>19.2</v>
      </c>
      <c r="P100" s="266">
        <v>19.2</v>
      </c>
      <c r="Q100" s="266">
        <v>19.2</v>
      </c>
      <c r="R100" s="266">
        <v>19.2</v>
      </c>
      <c r="S100" s="266">
        <v>19.2</v>
      </c>
      <c r="T100" s="99" t="s">
        <v>92</v>
      </c>
    </row>
    <row r="101" spans="1:20" s="107" customFormat="1" ht="27" customHeight="1" x14ac:dyDescent="0.2">
      <c r="A101" s="368"/>
      <c r="B101" s="366"/>
      <c r="C101" s="217" t="s">
        <v>88</v>
      </c>
      <c r="D101" s="154" t="s">
        <v>89</v>
      </c>
      <c r="E101" s="253">
        <v>0.42</v>
      </c>
      <c r="F101" s="253" t="s">
        <v>101</v>
      </c>
      <c r="G101" s="450"/>
      <c r="H101" s="254" t="s">
        <v>93</v>
      </c>
      <c r="I101" s="141" t="s">
        <v>19</v>
      </c>
      <c r="J101" s="266">
        <v>19.2</v>
      </c>
      <c r="K101" s="266">
        <v>19.2</v>
      </c>
      <c r="L101" s="266">
        <v>19.2</v>
      </c>
      <c r="M101" s="266">
        <v>19.2</v>
      </c>
      <c r="N101" s="266">
        <v>19.2</v>
      </c>
      <c r="O101" s="266">
        <v>19.2</v>
      </c>
      <c r="P101" s="266">
        <v>19.2</v>
      </c>
      <c r="Q101" s="266">
        <v>19.2</v>
      </c>
      <c r="R101" s="266">
        <v>19.2</v>
      </c>
      <c r="S101" s="266">
        <v>19.2</v>
      </c>
      <c r="T101" s="99" t="s">
        <v>92</v>
      </c>
    </row>
    <row r="102" spans="1:20" s="30" customFormat="1" ht="23.25" customHeight="1" x14ac:dyDescent="0.2">
      <c r="A102" s="21">
        <v>10</v>
      </c>
      <c r="B102" s="22" t="s">
        <v>62</v>
      </c>
      <c r="C102" s="157"/>
      <c r="D102" s="148"/>
      <c r="E102" s="148"/>
      <c r="F102" s="148"/>
      <c r="G102" s="148"/>
      <c r="H102" s="148"/>
      <c r="I102" s="23"/>
      <c r="J102" s="262"/>
      <c r="K102" s="179"/>
      <c r="L102" s="179"/>
      <c r="M102" s="179"/>
      <c r="N102" s="179"/>
      <c r="O102" s="179"/>
      <c r="P102" s="179"/>
      <c r="Q102" s="179"/>
      <c r="R102" s="179"/>
      <c r="S102" s="179"/>
      <c r="T102" s="75"/>
    </row>
    <row r="103" spans="1:20" ht="43.5" customHeight="1" x14ac:dyDescent="0.2">
      <c r="A103" s="299">
        <v>1</v>
      </c>
      <c r="B103" s="301" t="s">
        <v>130</v>
      </c>
      <c r="C103" s="361" t="s">
        <v>83</v>
      </c>
      <c r="D103" s="361" t="s">
        <v>77</v>
      </c>
      <c r="E103" s="361"/>
      <c r="F103" s="149" t="s">
        <v>176</v>
      </c>
      <c r="G103" s="348" t="s">
        <v>144</v>
      </c>
      <c r="H103" s="149">
        <v>50</v>
      </c>
      <c r="I103" s="54" t="s">
        <v>18</v>
      </c>
      <c r="J103" s="178">
        <f>'[1]Costing Sept ''21'!$O$19</f>
        <v>10.229230769230769</v>
      </c>
      <c r="K103" s="178" t="s">
        <v>180</v>
      </c>
      <c r="L103" s="178">
        <f>'[1]Costing Sept ''21'!$O$19</f>
        <v>10.229230769230769</v>
      </c>
      <c r="M103" s="178" t="s">
        <v>180</v>
      </c>
      <c r="N103" s="178" t="s">
        <v>180</v>
      </c>
      <c r="O103" s="178">
        <f>'[1]Costing Sept ''21'!$O$19</f>
        <v>10.229230769230769</v>
      </c>
      <c r="P103" s="178">
        <f>'[1]Costing Sept ''21'!$O$19</f>
        <v>10.229230769230769</v>
      </c>
      <c r="Q103" s="178">
        <f>'[1]Costing Sept ''21'!$O$19</f>
        <v>10.229230769230769</v>
      </c>
      <c r="R103" s="178">
        <f>'[1]Costing Sept ''21'!$O$19</f>
        <v>10.229230769230769</v>
      </c>
      <c r="S103" s="178" t="s">
        <v>180</v>
      </c>
      <c r="T103" s="76" t="s">
        <v>85</v>
      </c>
    </row>
    <row r="104" spans="1:20" ht="45" customHeight="1" x14ac:dyDescent="0.2">
      <c r="A104" s="300"/>
      <c r="B104" s="302"/>
      <c r="C104" s="362"/>
      <c r="D104" s="362"/>
      <c r="E104" s="362"/>
      <c r="F104" s="149"/>
      <c r="G104" s="349"/>
      <c r="H104" s="149"/>
      <c r="I104" s="144" t="s">
        <v>19</v>
      </c>
      <c r="J104" s="178">
        <f>J103*0.98</f>
        <v>10.024646153846154</v>
      </c>
      <c r="K104" s="178" t="s">
        <v>180</v>
      </c>
      <c r="L104" s="178">
        <f>L103*0.98</f>
        <v>10.024646153846154</v>
      </c>
      <c r="M104" s="178" t="s">
        <v>180</v>
      </c>
      <c r="N104" s="178" t="s">
        <v>180</v>
      </c>
      <c r="O104" s="178">
        <f>O103*0.98</f>
        <v>10.024646153846154</v>
      </c>
      <c r="P104" s="178">
        <f>P103*0.98</f>
        <v>10.024646153846154</v>
      </c>
      <c r="Q104" s="178">
        <f>Q103*0.98</f>
        <v>10.024646153846154</v>
      </c>
      <c r="R104" s="178">
        <f>R103*0.98</f>
        <v>10.024646153846154</v>
      </c>
      <c r="S104" s="178" t="s">
        <v>180</v>
      </c>
      <c r="T104" s="77"/>
    </row>
    <row r="105" spans="1:20" ht="43.5" customHeight="1" x14ac:dyDescent="0.2">
      <c r="A105" s="299">
        <v>1</v>
      </c>
      <c r="B105" s="301" t="s">
        <v>132</v>
      </c>
      <c r="C105" s="361" t="s">
        <v>83</v>
      </c>
      <c r="D105" s="361" t="s">
        <v>77</v>
      </c>
      <c r="E105" s="361"/>
      <c r="F105" s="149" t="s">
        <v>176</v>
      </c>
      <c r="G105" s="348" t="s">
        <v>145</v>
      </c>
      <c r="H105" s="149">
        <v>50</v>
      </c>
      <c r="I105" s="54" t="s">
        <v>18</v>
      </c>
      <c r="J105" s="178">
        <f>'[1]Costing Sept ''21'!$O$20</f>
        <v>15.343846153846155</v>
      </c>
      <c r="K105" s="178" t="s">
        <v>180</v>
      </c>
      <c r="L105" s="178">
        <f>'[1]Costing Sept ''21'!$O$20</f>
        <v>15.343846153846155</v>
      </c>
      <c r="M105" s="178" t="s">
        <v>180</v>
      </c>
      <c r="N105" s="178" t="s">
        <v>180</v>
      </c>
      <c r="O105" s="178">
        <f>'[1]Costing Sept ''21'!$O$20</f>
        <v>15.343846153846155</v>
      </c>
      <c r="P105" s="178">
        <f>'[1]Costing Sept ''21'!$O$20</f>
        <v>15.343846153846155</v>
      </c>
      <c r="Q105" s="178">
        <f>'[1]Costing Sept ''21'!$O$20</f>
        <v>15.343846153846155</v>
      </c>
      <c r="R105" s="178">
        <f>'[1]Costing Sept ''21'!$O$20</f>
        <v>15.343846153846155</v>
      </c>
      <c r="S105" s="178" t="s">
        <v>180</v>
      </c>
      <c r="T105" s="76" t="s">
        <v>85</v>
      </c>
    </row>
    <row r="106" spans="1:20" ht="45" customHeight="1" x14ac:dyDescent="0.2">
      <c r="A106" s="300"/>
      <c r="B106" s="302"/>
      <c r="C106" s="362"/>
      <c r="D106" s="362"/>
      <c r="E106" s="362"/>
      <c r="F106" s="149"/>
      <c r="G106" s="349"/>
      <c r="H106" s="149"/>
      <c r="I106" s="144" t="s">
        <v>19</v>
      </c>
      <c r="J106" s="178">
        <f>J105*0.98</f>
        <v>15.03696923076923</v>
      </c>
      <c r="K106" s="178" t="s">
        <v>180</v>
      </c>
      <c r="L106" s="178">
        <f>L105*0.98</f>
        <v>15.03696923076923</v>
      </c>
      <c r="M106" s="178" t="s">
        <v>180</v>
      </c>
      <c r="N106" s="178" t="s">
        <v>180</v>
      </c>
      <c r="O106" s="178">
        <f>O105*0.98</f>
        <v>15.03696923076923</v>
      </c>
      <c r="P106" s="178">
        <f>P105*0.98</f>
        <v>15.03696923076923</v>
      </c>
      <c r="Q106" s="178">
        <f>Q105*0.98</f>
        <v>15.03696923076923</v>
      </c>
      <c r="R106" s="178">
        <f>R105*0.98</f>
        <v>15.03696923076923</v>
      </c>
      <c r="S106" s="178" t="s">
        <v>180</v>
      </c>
      <c r="T106" s="77"/>
    </row>
    <row r="107" spans="1:20" s="103" customFormat="1" ht="23.25" customHeight="1" x14ac:dyDescent="0.2">
      <c r="A107" s="313">
        <v>2</v>
      </c>
      <c r="B107" s="365" t="s">
        <v>189</v>
      </c>
      <c r="C107" s="92" t="s">
        <v>94</v>
      </c>
      <c r="D107" s="150" t="s">
        <v>95</v>
      </c>
      <c r="E107" s="150" t="s">
        <v>100</v>
      </c>
      <c r="F107" s="150" t="s">
        <v>81</v>
      </c>
      <c r="G107" s="313" t="s">
        <v>193</v>
      </c>
      <c r="H107" s="150" t="s">
        <v>82</v>
      </c>
      <c r="I107" s="54" t="s">
        <v>18</v>
      </c>
      <c r="J107" s="180">
        <f>(15.1*9/100)+15.1</f>
        <v>16.459</v>
      </c>
      <c r="K107" s="180">
        <f t="shared" ref="K107:S107" si="39">(15.1*9/100)+15.1</f>
        <v>16.459</v>
      </c>
      <c r="L107" s="180">
        <f t="shared" si="39"/>
        <v>16.459</v>
      </c>
      <c r="M107" s="180">
        <f t="shared" si="39"/>
        <v>16.459</v>
      </c>
      <c r="N107" s="180">
        <f t="shared" si="39"/>
        <v>16.459</v>
      </c>
      <c r="O107" s="180">
        <f t="shared" si="39"/>
        <v>16.459</v>
      </c>
      <c r="P107" s="180">
        <f t="shared" si="39"/>
        <v>16.459</v>
      </c>
      <c r="Q107" s="180">
        <f t="shared" si="39"/>
        <v>16.459</v>
      </c>
      <c r="R107" s="180">
        <f t="shared" si="39"/>
        <v>16.459</v>
      </c>
      <c r="S107" s="180">
        <f t="shared" si="39"/>
        <v>16.459</v>
      </c>
      <c r="T107" s="95" t="s">
        <v>87</v>
      </c>
    </row>
    <row r="108" spans="1:20" s="103" customFormat="1" ht="23.25" customHeight="1" x14ac:dyDescent="0.2">
      <c r="A108" s="314"/>
      <c r="B108" s="366"/>
      <c r="C108" s="93"/>
      <c r="D108" s="151"/>
      <c r="E108" s="151"/>
      <c r="F108" s="151"/>
      <c r="G108" s="314"/>
      <c r="H108" s="151"/>
      <c r="I108" s="139" t="s">
        <v>19</v>
      </c>
      <c r="J108" s="180">
        <f>+J107-0.2</f>
        <v>16.259</v>
      </c>
      <c r="K108" s="180">
        <f t="shared" ref="K108:S108" si="40">+K107-0.2</f>
        <v>16.259</v>
      </c>
      <c r="L108" s="180">
        <f t="shared" si="40"/>
        <v>16.259</v>
      </c>
      <c r="M108" s="180">
        <f t="shared" si="40"/>
        <v>16.259</v>
      </c>
      <c r="N108" s="180">
        <f t="shared" si="40"/>
        <v>16.259</v>
      </c>
      <c r="O108" s="180">
        <f t="shared" si="40"/>
        <v>16.259</v>
      </c>
      <c r="P108" s="180">
        <f t="shared" si="40"/>
        <v>16.259</v>
      </c>
      <c r="Q108" s="180">
        <f t="shared" si="40"/>
        <v>16.259</v>
      </c>
      <c r="R108" s="180">
        <f t="shared" si="40"/>
        <v>16.259</v>
      </c>
      <c r="S108" s="180">
        <f t="shared" si="40"/>
        <v>16.259</v>
      </c>
      <c r="T108" s="95" t="s">
        <v>87</v>
      </c>
    </row>
    <row r="109" spans="1:20" s="102" customFormat="1" ht="23.25" customHeight="1" x14ac:dyDescent="0.2">
      <c r="A109" s="285">
        <v>2</v>
      </c>
      <c r="B109" s="430" t="s">
        <v>190</v>
      </c>
      <c r="C109" s="96" t="s">
        <v>94</v>
      </c>
      <c r="D109" s="149" t="s">
        <v>95</v>
      </c>
      <c r="E109" s="149" t="s">
        <v>100</v>
      </c>
      <c r="F109" s="149" t="s">
        <v>81</v>
      </c>
      <c r="G109" s="285" t="s">
        <v>193</v>
      </c>
      <c r="H109" s="149" t="s">
        <v>82</v>
      </c>
      <c r="I109" s="110" t="s">
        <v>18</v>
      </c>
      <c r="J109" s="181">
        <v>21.07</v>
      </c>
      <c r="K109" s="181">
        <v>21.07</v>
      </c>
      <c r="L109" s="181">
        <v>21.07</v>
      </c>
      <c r="M109" s="181">
        <v>21.07</v>
      </c>
      <c r="N109" s="181">
        <v>21.07</v>
      </c>
      <c r="O109" s="181">
        <v>21.07</v>
      </c>
      <c r="P109" s="181">
        <v>21.07</v>
      </c>
      <c r="Q109" s="181">
        <v>21.07</v>
      </c>
      <c r="R109" s="181">
        <v>21.07</v>
      </c>
      <c r="S109" s="181">
        <v>21.07</v>
      </c>
      <c r="T109" s="90" t="s">
        <v>87</v>
      </c>
    </row>
    <row r="110" spans="1:20" s="102" customFormat="1" ht="23.25" customHeight="1" x14ac:dyDescent="0.2">
      <c r="A110" s="286"/>
      <c r="B110" s="431"/>
      <c r="C110" s="97"/>
      <c r="D110" s="152"/>
      <c r="E110" s="152"/>
      <c r="F110" s="152"/>
      <c r="G110" s="286"/>
      <c r="H110" s="152"/>
      <c r="I110" s="136" t="s">
        <v>19</v>
      </c>
      <c r="J110" s="181">
        <v>20.79</v>
      </c>
      <c r="K110" s="181">
        <v>20.79</v>
      </c>
      <c r="L110" s="181">
        <v>20.79</v>
      </c>
      <c r="M110" s="181">
        <v>20.79</v>
      </c>
      <c r="N110" s="181">
        <v>20.79</v>
      </c>
      <c r="O110" s="181">
        <v>20.79</v>
      </c>
      <c r="P110" s="181">
        <v>20.79</v>
      </c>
      <c r="Q110" s="181">
        <v>20.79</v>
      </c>
      <c r="R110" s="181">
        <v>20.79</v>
      </c>
      <c r="S110" s="181">
        <v>20.79</v>
      </c>
      <c r="T110" s="90" t="s">
        <v>87</v>
      </c>
    </row>
    <row r="111" spans="1:20" s="107" customFormat="1" ht="23.25" customHeight="1" x14ac:dyDescent="0.2">
      <c r="A111" s="367">
        <v>3</v>
      </c>
      <c r="B111" s="365" t="s">
        <v>76</v>
      </c>
      <c r="C111" s="217" t="s">
        <v>88</v>
      </c>
      <c r="D111" s="154" t="s">
        <v>89</v>
      </c>
      <c r="E111" s="253">
        <v>0.42</v>
      </c>
      <c r="F111" s="253" t="s">
        <v>101</v>
      </c>
      <c r="G111" s="450" t="s">
        <v>102</v>
      </c>
      <c r="H111" s="254" t="s">
        <v>93</v>
      </c>
      <c r="I111" s="140" t="s">
        <v>18</v>
      </c>
      <c r="J111" s="266">
        <v>22.3</v>
      </c>
      <c r="K111" s="266">
        <v>22.3</v>
      </c>
      <c r="L111" s="266">
        <v>22.3</v>
      </c>
      <c r="M111" s="266">
        <v>22.3</v>
      </c>
      <c r="N111" s="266">
        <v>22.3</v>
      </c>
      <c r="O111" s="266">
        <v>22.3</v>
      </c>
      <c r="P111" s="266">
        <v>22.3</v>
      </c>
      <c r="Q111" s="266">
        <v>22.3</v>
      </c>
      <c r="R111" s="266">
        <v>22.3</v>
      </c>
      <c r="S111" s="266">
        <v>22.3</v>
      </c>
      <c r="T111" s="99" t="s">
        <v>92</v>
      </c>
    </row>
    <row r="112" spans="1:20" s="107" customFormat="1" ht="23.25" customHeight="1" x14ac:dyDescent="0.2">
      <c r="A112" s="368"/>
      <c r="B112" s="366"/>
      <c r="C112" s="217" t="s">
        <v>88</v>
      </c>
      <c r="D112" s="154" t="s">
        <v>89</v>
      </c>
      <c r="E112" s="253">
        <v>0.42</v>
      </c>
      <c r="F112" s="253" t="s">
        <v>101</v>
      </c>
      <c r="G112" s="450"/>
      <c r="H112" s="254" t="s">
        <v>93</v>
      </c>
      <c r="I112" s="141" t="s">
        <v>19</v>
      </c>
      <c r="J112" s="266">
        <v>22.3</v>
      </c>
      <c r="K112" s="266">
        <v>22.3</v>
      </c>
      <c r="L112" s="266">
        <v>22.3</v>
      </c>
      <c r="M112" s="266">
        <v>22.3</v>
      </c>
      <c r="N112" s="266">
        <v>22.3</v>
      </c>
      <c r="O112" s="266">
        <v>22.3</v>
      </c>
      <c r="P112" s="266">
        <v>22.3</v>
      </c>
      <c r="Q112" s="266">
        <v>22.3</v>
      </c>
      <c r="R112" s="266">
        <v>22.3</v>
      </c>
      <c r="S112" s="266">
        <v>22.3</v>
      </c>
      <c r="T112" s="99" t="s">
        <v>92</v>
      </c>
    </row>
    <row r="113" spans="1:20" s="30" customFormat="1" ht="16.5" customHeight="1" x14ac:dyDescent="0.2">
      <c r="A113" s="21">
        <v>11</v>
      </c>
      <c r="B113" s="22" t="s">
        <v>63</v>
      </c>
      <c r="C113" s="157"/>
      <c r="D113" s="148"/>
      <c r="E113" s="148"/>
      <c r="F113" s="148"/>
      <c r="G113" s="148"/>
      <c r="H113" s="148"/>
      <c r="I113" s="23"/>
      <c r="J113" s="262"/>
      <c r="K113" s="179"/>
      <c r="L113" s="179"/>
      <c r="M113" s="179"/>
      <c r="N113" s="179"/>
      <c r="O113" s="179"/>
      <c r="P113" s="179"/>
      <c r="Q113" s="179"/>
      <c r="R113" s="179"/>
      <c r="S113" s="179"/>
      <c r="T113" s="75"/>
    </row>
    <row r="114" spans="1:20" ht="43.5" customHeight="1" x14ac:dyDescent="0.2">
      <c r="A114" s="299">
        <v>1</v>
      </c>
      <c r="B114" s="301" t="s">
        <v>178</v>
      </c>
      <c r="C114" s="361" t="s">
        <v>83</v>
      </c>
      <c r="D114" s="361" t="s">
        <v>77</v>
      </c>
      <c r="E114" s="361"/>
      <c r="F114" s="149" t="s">
        <v>176</v>
      </c>
      <c r="G114" s="348" t="s">
        <v>146</v>
      </c>
      <c r="H114" s="149">
        <v>50</v>
      </c>
      <c r="I114" s="54" t="s">
        <v>18</v>
      </c>
      <c r="J114" s="178">
        <f>'[1]Costing Sept ''21'!$O$22</f>
        <v>15.343846153846155</v>
      </c>
      <c r="K114" s="178" t="s">
        <v>180</v>
      </c>
      <c r="L114" s="178">
        <f>'[1]Costing Sept ''21'!$O$22</f>
        <v>15.343846153846155</v>
      </c>
      <c r="M114" s="178" t="s">
        <v>180</v>
      </c>
      <c r="N114" s="178" t="s">
        <v>180</v>
      </c>
      <c r="O114" s="178">
        <f>'[1]Costing Sept ''21'!$O$22</f>
        <v>15.343846153846155</v>
      </c>
      <c r="P114" s="178">
        <f>'[1]Costing Sept ''21'!$O$22</f>
        <v>15.343846153846155</v>
      </c>
      <c r="Q114" s="178">
        <f>'[1]Costing Sept ''21'!$O$22</f>
        <v>15.343846153846155</v>
      </c>
      <c r="R114" s="178">
        <f>'[1]Costing Sept ''21'!$O$22</f>
        <v>15.343846153846155</v>
      </c>
      <c r="S114" s="178" t="s">
        <v>180</v>
      </c>
      <c r="T114" s="76" t="s">
        <v>85</v>
      </c>
    </row>
    <row r="115" spans="1:20" ht="45" customHeight="1" x14ac:dyDescent="0.2">
      <c r="A115" s="300"/>
      <c r="B115" s="302"/>
      <c r="C115" s="362"/>
      <c r="D115" s="362"/>
      <c r="E115" s="362"/>
      <c r="F115" s="149"/>
      <c r="G115" s="349"/>
      <c r="H115" s="149"/>
      <c r="I115" s="144" t="s">
        <v>19</v>
      </c>
      <c r="J115" s="178">
        <f>J114*0.98</f>
        <v>15.03696923076923</v>
      </c>
      <c r="K115" s="178" t="s">
        <v>180</v>
      </c>
      <c r="L115" s="178">
        <f>L114*0.98</f>
        <v>15.03696923076923</v>
      </c>
      <c r="M115" s="178" t="s">
        <v>180</v>
      </c>
      <c r="N115" s="178" t="s">
        <v>180</v>
      </c>
      <c r="O115" s="178">
        <f>O114*0.98</f>
        <v>15.03696923076923</v>
      </c>
      <c r="P115" s="178">
        <f>P114*0.98</f>
        <v>15.03696923076923</v>
      </c>
      <c r="Q115" s="178">
        <f>Q114*0.98</f>
        <v>15.03696923076923</v>
      </c>
      <c r="R115" s="178">
        <f>R114*0.98</f>
        <v>15.03696923076923</v>
      </c>
      <c r="S115" s="178" t="s">
        <v>180</v>
      </c>
      <c r="T115" s="77"/>
    </row>
    <row r="116" spans="1:20" s="2" customFormat="1" ht="16.5" customHeight="1" x14ac:dyDescent="0.2">
      <c r="A116" s="295">
        <v>2</v>
      </c>
      <c r="B116" s="365" t="s">
        <v>189</v>
      </c>
      <c r="C116" s="92" t="s">
        <v>94</v>
      </c>
      <c r="D116" s="150" t="s">
        <v>95</v>
      </c>
      <c r="E116" s="150" t="s">
        <v>100</v>
      </c>
      <c r="F116" s="150" t="s">
        <v>81</v>
      </c>
      <c r="G116" s="313" t="s">
        <v>193</v>
      </c>
      <c r="H116" s="150" t="s">
        <v>82</v>
      </c>
      <c r="I116" s="54" t="s">
        <v>18</v>
      </c>
      <c r="J116" s="180">
        <f>(15.1*9/100)+15.1</f>
        <v>16.459</v>
      </c>
      <c r="K116" s="180">
        <f t="shared" ref="K116:S116" si="41">(15.1*9/100)+15.1</f>
        <v>16.459</v>
      </c>
      <c r="L116" s="180">
        <f t="shared" si="41"/>
        <v>16.459</v>
      </c>
      <c r="M116" s="180">
        <f t="shared" si="41"/>
        <v>16.459</v>
      </c>
      <c r="N116" s="180">
        <f t="shared" si="41"/>
        <v>16.459</v>
      </c>
      <c r="O116" s="180">
        <f t="shared" si="41"/>
        <v>16.459</v>
      </c>
      <c r="P116" s="180">
        <f t="shared" si="41"/>
        <v>16.459</v>
      </c>
      <c r="Q116" s="180">
        <f t="shared" si="41"/>
        <v>16.459</v>
      </c>
      <c r="R116" s="180">
        <f t="shared" si="41"/>
        <v>16.459</v>
      </c>
      <c r="S116" s="180">
        <f t="shared" si="41"/>
        <v>16.459</v>
      </c>
      <c r="T116" s="90" t="s">
        <v>87</v>
      </c>
    </row>
    <row r="117" spans="1:20" s="2" customFormat="1" ht="16.5" customHeight="1" x14ac:dyDescent="0.2">
      <c r="A117" s="296"/>
      <c r="B117" s="366"/>
      <c r="C117" s="93"/>
      <c r="D117" s="151"/>
      <c r="E117" s="151"/>
      <c r="F117" s="151"/>
      <c r="G117" s="314"/>
      <c r="H117" s="151"/>
      <c r="I117" s="139" t="s">
        <v>19</v>
      </c>
      <c r="J117" s="180">
        <f>+J116-0.2</f>
        <v>16.259</v>
      </c>
      <c r="K117" s="180">
        <f t="shared" ref="K117" si="42">+K116-0.2</f>
        <v>16.259</v>
      </c>
      <c r="L117" s="180">
        <f t="shared" ref="L117" si="43">+L116-0.2</f>
        <v>16.259</v>
      </c>
      <c r="M117" s="180">
        <f t="shared" ref="M117" si="44">+M116-0.2</f>
        <v>16.259</v>
      </c>
      <c r="N117" s="180">
        <f t="shared" ref="N117" si="45">+N116-0.2</f>
        <v>16.259</v>
      </c>
      <c r="O117" s="180">
        <f t="shared" ref="O117" si="46">+O116-0.2</f>
        <v>16.259</v>
      </c>
      <c r="P117" s="180">
        <f t="shared" ref="P117" si="47">+P116-0.2</f>
        <v>16.259</v>
      </c>
      <c r="Q117" s="180">
        <f t="shared" ref="Q117" si="48">+Q116-0.2</f>
        <v>16.259</v>
      </c>
      <c r="R117" s="180">
        <f t="shared" ref="R117" si="49">+R116-0.2</f>
        <v>16.259</v>
      </c>
      <c r="S117" s="180">
        <f t="shared" ref="S117" si="50">+S116-0.2</f>
        <v>16.259</v>
      </c>
      <c r="T117" s="90" t="s">
        <v>87</v>
      </c>
    </row>
    <row r="118" spans="1:20" s="102" customFormat="1" ht="16.5" customHeight="1" x14ac:dyDescent="0.2">
      <c r="A118" s="285">
        <v>2</v>
      </c>
      <c r="B118" s="430" t="s">
        <v>190</v>
      </c>
      <c r="C118" s="96" t="s">
        <v>94</v>
      </c>
      <c r="D118" s="149" t="s">
        <v>95</v>
      </c>
      <c r="E118" s="149" t="s">
        <v>100</v>
      </c>
      <c r="F118" s="149" t="s">
        <v>81</v>
      </c>
      <c r="G118" s="285" t="s">
        <v>193</v>
      </c>
      <c r="H118" s="149" t="s">
        <v>82</v>
      </c>
      <c r="I118" s="110" t="s">
        <v>18</v>
      </c>
      <c r="J118" s="181">
        <v>21.07</v>
      </c>
      <c r="K118" s="181">
        <v>21.07</v>
      </c>
      <c r="L118" s="181">
        <v>21.07</v>
      </c>
      <c r="M118" s="181">
        <v>21.07</v>
      </c>
      <c r="N118" s="181">
        <v>21.07</v>
      </c>
      <c r="O118" s="181">
        <v>21.07</v>
      </c>
      <c r="P118" s="181">
        <v>21.07</v>
      </c>
      <c r="Q118" s="181">
        <v>21.07</v>
      </c>
      <c r="R118" s="181">
        <v>21.07</v>
      </c>
      <c r="S118" s="181">
        <v>21.07</v>
      </c>
      <c r="T118" s="90" t="s">
        <v>87</v>
      </c>
    </row>
    <row r="119" spans="1:20" s="102" customFormat="1" ht="16.5" customHeight="1" x14ac:dyDescent="0.2">
      <c r="A119" s="286"/>
      <c r="B119" s="431"/>
      <c r="C119" s="97"/>
      <c r="D119" s="152"/>
      <c r="E119" s="152"/>
      <c r="F119" s="152"/>
      <c r="G119" s="286"/>
      <c r="H119" s="152"/>
      <c r="I119" s="136" t="s">
        <v>19</v>
      </c>
      <c r="J119" s="181">
        <v>20.79</v>
      </c>
      <c r="K119" s="181">
        <v>20.79</v>
      </c>
      <c r="L119" s="181">
        <v>20.79</v>
      </c>
      <c r="M119" s="181">
        <v>20.79</v>
      </c>
      <c r="N119" s="181">
        <v>20.79</v>
      </c>
      <c r="O119" s="181">
        <v>20.79</v>
      </c>
      <c r="P119" s="181">
        <v>20.79</v>
      </c>
      <c r="Q119" s="181">
        <v>20.79</v>
      </c>
      <c r="R119" s="181">
        <v>20.79</v>
      </c>
      <c r="S119" s="181">
        <v>20.79</v>
      </c>
      <c r="T119" s="90" t="s">
        <v>87</v>
      </c>
    </row>
    <row r="120" spans="1:20" s="107" customFormat="1" ht="16.5" customHeight="1" x14ac:dyDescent="0.2">
      <c r="A120" s="367">
        <v>3</v>
      </c>
      <c r="B120" s="365" t="s">
        <v>76</v>
      </c>
      <c r="C120" s="217" t="s">
        <v>88</v>
      </c>
      <c r="D120" s="154" t="s">
        <v>89</v>
      </c>
      <c r="E120" s="253">
        <v>0.42</v>
      </c>
      <c r="F120" s="253" t="s">
        <v>101</v>
      </c>
      <c r="G120" s="450" t="s">
        <v>102</v>
      </c>
      <c r="H120" s="254" t="s">
        <v>93</v>
      </c>
      <c r="I120" s="140" t="s">
        <v>18</v>
      </c>
      <c r="J120" s="266">
        <v>33.450000000000003</v>
      </c>
      <c r="K120" s="266">
        <v>33.450000000000003</v>
      </c>
      <c r="L120" s="266">
        <v>33.450000000000003</v>
      </c>
      <c r="M120" s="266">
        <v>33.450000000000003</v>
      </c>
      <c r="N120" s="266">
        <v>33.450000000000003</v>
      </c>
      <c r="O120" s="266">
        <v>33.450000000000003</v>
      </c>
      <c r="P120" s="266">
        <v>33.450000000000003</v>
      </c>
      <c r="Q120" s="266">
        <v>33.450000000000003</v>
      </c>
      <c r="R120" s="266">
        <v>33.450000000000003</v>
      </c>
      <c r="S120" s="266">
        <v>33.450000000000003</v>
      </c>
      <c r="T120" s="99" t="s">
        <v>92</v>
      </c>
    </row>
    <row r="121" spans="1:20" s="107" customFormat="1" ht="16.5" customHeight="1" x14ac:dyDescent="0.2">
      <c r="A121" s="368"/>
      <c r="B121" s="366"/>
      <c r="C121" s="217" t="s">
        <v>88</v>
      </c>
      <c r="D121" s="154" t="s">
        <v>89</v>
      </c>
      <c r="E121" s="253">
        <v>0.42</v>
      </c>
      <c r="F121" s="253" t="s">
        <v>101</v>
      </c>
      <c r="G121" s="450"/>
      <c r="H121" s="254" t="s">
        <v>93</v>
      </c>
      <c r="I121" s="141" t="s">
        <v>19</v>
      </c>
      <c r="J121" s="266">
        <v>33.450000000000003</v>
      </c>
      <c r="K121" s="266">
        <v>33.450000000000003</v>
      </c>
      <c r="L121" s="266">
        <v>33.450000000000003</v>
      </c>
      <c r="M121" s="266">
        <v>33.450000000000003</v>
      </c>
      <c r="N121" s="266">
        <v>33.450000000000003</v>
      </c>
      <c r="O121" s="266">
        <v>33.450000000000003</v>
      </c>
      <c r="P121" s="266">
        <v>33.450000000000003</v>
      </c>
      <c r="Q121" s="266">
        <v>33.450000000000003</v>
      </c>
      <c r="R121" s="266">
        <v>33.450000000000003</v>
      </c>
      <c r="S121" s="266">
        <v>33.450000000000003</v>
      </c>
      <c r="T121" s="99" t="s">
        <v>92</v>
      </c>
    </row>
    <row r="122" spans="1:20" s="30" customFormat="1" ht="27.75" customHeight="1" x14ac:dyDescent="0.2">
      <c r="A122" s="21">
        <v>12</v>
      </c>
      <c r="B122" s="22" t="s">
        <v>64</v>
      </c>
      <c r="C122" s="157"/>
      <c r="D122" s="148"/>
      <c r="E122" s="148"/>
      <c r="F122" s="148"/>
      <c r="G122" s="148"/>
      <c r="H122" s="148"/>
      <c r="I122" s="23"/>
      <c r="J122" s="262"/>
      <c r="K122" s="179"/>
      <c r="L122" s="179"/>
      <c r="M122" s="179"/>
      <c r="N122" s="179"/>
      <c r="O122" s="179"/>
      <c r="P122" s="179"/>
      <c r="Q122" s="179"/>
      <c r="R122" s="179"/>
      <c r="S122" s="179"/>
      <c r="T122" s="75"/>
    </row>
    <row r="123" spans="1:20" ht="43.5" customHeight="1" x14ac:dyDescent="0.2">
      <c r="A123" s="299">
        <v>1</v>
      </c>
      <c r="B123" s="301" t="s">
        <v>178</v>
      </c>
      <c r="C123" s="361" t="s">
        <v>83</v>
      </c>
      <c r="D123" s="361" t="s">
        <v>77</v>
      </c>
      <c r="E123" s="361"/>
      <c r="F123" s="149" t="s">
        <v>176</v>
      </c>
      <c r="G123" s="348" t="s">
        <v>147</v>
      </c>
      <c r="H123" s="149">
        <v>50</v>
      </c>
      <c r="I123" s="54" t="s">
        <v>18</v>
      </c>
      <c r="J123" s="178">
        <f>'[1]Costing Sept ''21'!$O$22</f>
        <v>15.343846153846155</v>
      </c>
      <c r="K123" s="178" t="s">
        <v>180</v>
      </c>
      <c r="L123" s="178">
        <f>'[1]Costing Sept ''21'!$O$22</f>
        <v>15.343846153846155</v>
      </c>
      <c r="M123" s="178" t="s">
        <v>180</v>
      </c>
      <c r="N123" s="178" t="s">
        <v>180</v>
      </c>
      <c r="O123" s="178">
        <f>'[1]Costing Sept ''21'!$O$22</f>
        <v>15.343846153846155</v>
      </c>
      <c r="P123" s="178">
        <f>'[1]Costing Sept ''21'!$O$22</f>
        <v>15.343846153846155</v>
      </c>
      <c r="Q123" s="178">
        <f>'[1]Costing Sept ''21'!$O$22</f>
        <v>15.343846153846155</v>
      </c>
      <c r="R123" s="178">
        <f>'[1]Costing Sept ''21'!$O$22</f>
        <v>15.343846153846155</v>
      </c>
      <c r="S123" s="178" t="s">
        <v>180</v>
      </c>
      <c r="T123" s="76" t="s">
        <v>85</v>
      </c>
    </row>
    <row r="124" spans="1:20" ht="45" customHeight="1" x14ac:dyDescent="0.2">
      <c r="A124" s="300"/>
      <c r="B124" s="302"/>
      <c r="C124" s="362"/>
      <c r="D124" s="362"/>
      <c r="E124" s="362"/>
      <c r="F124" s="149"/>
      <c r="G124" s="349"/>
      <c r="H124" s="149"/>
      <c r="I124" s="144" t="s">
        <v>19</v>
      </c>
      <c r="J124" s="178">
        <f>J123*0.98</f>
        <v>15.03696923076923</v>
      </c>
      <c r="K124" s="178" t="s">
        <v>180</v>
      </c>
      <c r="L124" s="178">
        <f>L123*0.98</f>
        <v>15.03696923076923</v>
      </c>
      <c r="M124" s="178" t="s">
        <v>180</v>
      </c>
      <c r="N124" s="178" t="s">
        <v>180</v>
      </c>
      <c r="O124" s="178">
        <f>O123*0.98</f>
        <v>15.03696923076923</v>
      </c>
      <c r="P124" s="178">
        <f>P123*0.98</f>
        <v>15.03696923076923</v>
      </c>
      <c r="Q124" s="178">
        <f>Q123*0.98</f>
        <v>15.03696923076923</v>
      </c>
      <c r="R124" s="178">
        <f>R123*0.98</f>
        <v>15.03696923076923</v>
      </c>
      <c r="S124" s="178" t="s">
        <v>180</v>
      </c>
      <c r="T124" s="77"/>
    </row>
    <row r="125" spans="1:20" s="103" customFormat="1" ht="21.75" customHeight="1" x14ac:dyDescent="0.2">
      <c r="A125" s="313">
        <v>2</v>
      </c>
      <c r="B125" s="365" t="s">
        <v>189</v>
      </c>
      <c r="C125" s="92" t="s">
        <v>94</v>
      </c>
      <c r="D125" s="150" t="s">
        <v>95</v>
      </c>
      <c r="E125" s="150" t="s">
        <v>100</v>
      </c>
      <c r="F125" s="150" t="s">
        <v>81</v>
      </c>
      <c r="G125" s="313" t="s">
        <v>193</v>
      </c>
      <c r="H125" s="150" t="s">
        <v>82</v>
      </c>
      <c r="I125" s="54" t="s">
        <v>18</v>
      </c>
      <c r="J125" s="180">
        <f>(15.1*9/100)+15.1</f>
        <v>16.459</v>
      </c>
      <c r="K125" s="180">
        <f t="shared" ref="K125:S125" si="51">(15.1*9/100)+15.1</f>
        <v>16.459</v>
      </c>
      <c r="L125" s="180">
        <f t="shared" si="51"/>
        <v>16.459</v>
      </c>
      <c r="M125" s="180">
        <f t="shared" si="51"/>
        <v>16.459</v>
      </c>
      <c r="N125" s="180">
        <f t="shared" si="51"/>
        <v>16.459</v>
      </c>
      <c r="O125" s="180">
        <f t="shared" si="51"/>
        <v>16.459</v>
      </c>
      <c r="P125" s="180">
        <f t="shared" si="51"/>
        <v>16.459</v>
      </c>
      <c r="Q125" s="180">
        <f t="shared" si="51"/>
        <v>16.459</v>
      </c>
      <c r="R125" s="180">
        <f t="shared" si="51"/>
        <v>16.459</v>
      </c>
      <c r="S125" s="180">
        <f t="shared" si="51"/>
        <v>16.459</v>
      </c>
      <c r="T125" s="95" t="s">
        <v>87</v>
      </c>
    </row>
    <row r="126" spans="1:20" s="103" customFormat="1" ht="18" customHeight="1" x14ac:dyDescent="0.2">
      <c r="A126" s="314"/>
      <c r="B126" s="366"/>
      <c r="C126" s="93"/>
      <c r="D126" s="151"/>
      <c r="E126" s="151"/>
      <c r="F126" s="151"/>
      <c r="G126" s="314"/>
      <c r="H126" s="151"/>
      <c r="I126" s="139" t="s">
        <v>19</v>
      </c>
      <c r="J126" s="180">
        <f>+J125-0.2</f>
        <v>16.259</v>
      </c>
      <c r="K126" s="180">
        <f t="shared" ref="K126" si="52">+K125-0.2</f>
        <v>16.259</v>
      </c>
      <c r="L126" s="180">
        <f t="shared" ref="L126" si="53">+L125-0.2</f>
        <v>16.259</v>
      </c>
      <c r="M126" s="180">
        <f t="shared" ref="M126" si="54">+M125-0.2</f>
        <v>16.259</v>
      </c>
      <c r="N126" s="180">
        <f t="shared" ref="N126" si="55">+N125-0.2</f>
        <v>16.259</v>
      </c>
      <c r="O126" s="180">
        <f t="shared" ref="O126" si="56">+O125-0.2</f>
        <v>16.259</v>
      </c>
      <c r="P126" s="180">
        <f t="shared" ref="P126" si="57">+P125-0.2</f>
        <v>16.259</v>
      </c>
      <c r="Q126" s="180">
        <f t="shared" ref="Q126" si="58">+Q125-0.2</f>
        <v>16.259</v>
      </c>
      <c r="R126" s="180">
        <f t="shared" ref="R126" si="59">+R125-0.2</f>
        <v>16.259</v>
      </c>
      <c r="S126" s="180">
        <f t="shared" ref="S126" si="60">+S125-0.2</f>
        <v>16.259</v>
      </c>
      <c r="T126" s="95" t="s">
        <v>87</v>
      </c>
    </row>
    <row r="127" spans="1:20" s="2" customFormat="1" ht="21.75" customHeight="1" x14ac:dyDescent="0.2">
      <c r="A127" s="295">
        <v>2</v>
      </c>
      <c r="B127" s="365" t="s">
        <v>190</v>
      </c>
      <c r="C127" s="96" t="s">
        <v>94</v>
      </c>
      <c r="D127" s="149" t="s">
        <v>95</v>
      </c>
      <c r="E127" s="149" t="s">
        <v>100</v>
      </c>
      <c r="F127" s="149" t="s">
        <v>81</v>
      </c>
      <c r="G127" s="285" t="s">
        <v>193</v>
      </c>
      <c r="H127" s="149" t="s">
        <v>82</v>
      </c>
      <c r="I127" s="54" t="s">
        <v>18</v>
      </c>
      <c r="J127" s="180">
        <v>21.07</v>
      </c>
      <c r="K127" s="180">
        <v>21.07</v>
      </c>
      <c r="L127" s="180">
        <v>21.07</v>
      </c>
      <c r="M127" s="180">
        <v>21.07</v>
      </c>
      <c r="N127" s="180">
        <v>21.07</v>
      </c>
      <c r="O127" s="180">
        <v>21.07</v>
      </c>
      <c r="P127" s="180">
        <v>21.07</v>
      </c>
      <c r="Q127" s="180">
        <v>21.07</v>
      </c>
      <c r="R127" s="180">
        <v>21.07</v>
      </c>
      <c r="S127" s="180">
        <v>21.07</v>
      </c>
      <c r="T127" s="90" t="s">
        <v>87</v>
      </c>
    </row>
    <row r="128" spans="1:20" s="2" customFormat="1" ht="18" customHeight="1" x14ac:dyDescent="0.2">
      <c r="A128" s="296"/>
      <c r="B128" s="366"/>
      <c r="C128" s="97"/>
      <c r="D128" s="152"/>
      <c r="E128" s="152"/>
      <c r="F128" s="152"/>
      <c r="G128" s="286"/>
      <c r="H128" s="152"/>
      <c r="I128" s="139" t="s">
        <v>19</v>
      </c>
      <c r="J128" s="180">
        <v>20.79</v>
      </c>
      <c r="K128" s="180">
        <v>20.79</v>
      </c>
      <c r="L128" s="180">
        <v>20.79</v>
      </c>
      <c r="M128" s="180">
        <v>20.79</v>
      </c>
      <c r="N128" s="180">
        <v>20.79</v>
      </c>
      <c r="O128" s="180">
        <v>20.79</v>
      </c>
      <c r="P128" s="180">
        <v>20.79</v>
      </c>
      <c r="Q128" s="180">
        <v>20.79</v>
      </c>
      <c r="R128" s="180">
        <v>20.79</v>
      </c>
      <c r="S128" s="180">
        <v>20.79</v>
      </c>
      <c r="T128" s="90" t="s">
        <v>87</v>
      </c>
    </row>
    <row r="129" spans="1:20" s="107" customFormat="1" ht="27.75" customHeight="1" x14ac:dyDescent="0.2">
      <c r="A129" s="367">
        <v>3</v>
      </c>
      <c r="B129" s="365" t="s">
        <v>76</v>
      </c>
      <c r="C129" s="217" t="s">
        <v>88</v>
      </c>
      <c r="D129" s="154" t="s">
        <v>89</v>
      </c>
      <c r="E129" s="253">
        <v>0.42</v>
      </c>
      <c r="F129" s="253" t="s">
        <v>101</v>
      </c>
      <c r="G129" s="367" t="s">
        <v>102</v>
      </c>
      <c r="H129" s="254" t="s">
        <v>93</v>
      </c>
      <c r="I129" s="140" t="s">
        <v>18</v>
      </c>
      <c r="J129" s="266">
        <v>33.450000000000003</v>
      </c>
      <c r="K129" s="266">
        <v>33.450000000000003</v>
      </c>
      <c r="L129" s="266">
        <v>33.450000000000003</v>
      </c>
      <c r="M129" s="266">
        <v>33.450000000000003</v>
      </c>
      <c r="N129" s="266">
        <v>33.450000000000003</v>
      </c>
      <c r="O129" s="266">
        <v>33.450000000000003</v>
      </c>
      <c r="P129" s="266">
        <v>33.450000000000003</v>
      </c>
      <c r="Q129" s="266">
        <v>33.450000000000003</v>
      </c>
      <c r="R129" s="266">
        <v>33.450000000000003</v>
      </c>
      <c r="S129" s="266">
        <v>33.450000000000003</v>
      </c>
      <c r="T129" s="99" t="s">
        <v>92</v>
      </c>
    </row>
    <row r="130" spans="1:20" s="107" customFormat="1" ht="27.75" customHeight="1" x14ac:dyDescent="0.2">
      <c r="A130" s="368"/>
      <c r="B130" s="366"/>
      <c r="C130" s="217" t="s">
        <v>88</v>
      </c>
      <c r="D130" s="154" t="s">
        <v>89</v>
      </c>
      <c r="E130" s="253">
        <v>0.42</v>
      </c>
      <c r="F130" s="253" t="s">
        <v>101</v>
      </c>
      <c r="G130" s="368"/>
      <c r="H130" s="254" t="s">
        <v>93</v>
      </c>
      <c r="I130" s="141" t="s">
        <v>19</v>
      </c>
      <c r="J130" s="266">
        <v>33.450000000000003</v>
      </c>
      <c r="K130" s="266">
        <v>33.450000000000003</v>
      </c>
      <c r="L130" s="266">
        <v>33.450000000000003</v>
      </c>
      <c r="M130" s="266">
        <v>33.450000000000003</v>
      </c>
      <c r="N130" s="266">
        <v>33.450000000000003</v>
      </c>
      <c r="O130" s="266">
        <v>33.450000000000003</v>
      </c>
      <c r="P130" s="266">
        <v>33.450000000000003</v>
      </c>
      <c r="Q130" s="266">
        <v>33.450000000000003</v>
      </c>
      <c r="R130" s="266">
        <v>33.450000000000003</v>
      </c>
      <c r="S130" s="266">
        <v>33.450000000000003</v>
      </c>
      <c r="T130" s="99" t="s">
        <v>92</v>
      </c>
    </row>
    <row r="131" spans="1:20" s="30" customFormat="1" ht="26.25" customHeight="1" x14ac:dyDescent="0.2">
      <c r="A131" s="21">
        <v>13</v>
      </c>
      <c r="B131" s="22" t="s">
        <v>65</v>
      </c>
      <c r="C131" s="157"/>
      <c r="D131" s="148"/>
      <c r="E131" s="148"/>
      <c r="F131" s="148"/>
      <c r="G131" s="148"/>
      <c r="H131" s="148"/>
      <c r="I131" s="23"/>
      <c r="J131" s="262"/>
      <c r="K131" s="179"/>
      <c r="L131" s="179"/>
      <c r="M131" s="179"/>
      <c r="N131" s="179"/>
      <c r="O131" s="179"/>
      <c r="P131" s="179"/>
      <c r="Q131" s="179"/>
      <c r="R131" s="179"/>
      <c r="S131" s="179"/>
      <c r="T131" s="75"/>
    </row>
    <row r="132" spans="1:20" ht="43.5" customHeight="1" x14ac:dyDescent="0.2">
      <c r="A132" s="299">
        <v>1</v>
      </c>
      <c r="B132" s="301" t="s">
        <v>178</v>
      </c>
      <c r="C132" s="361" t="s">
        <v>83</v>
      </c>
      <c r="D132" s="361" t="s">
        <v>77</v>
      </c>
      <c r="E132" s="361"/>
      <c r="F132" s="149" t="s">
        <v>176</v>
      </c>
      <c r="G132" s="348" t="s">
        <v>148</v>
      </c>
      <c r="H132" s="149">
        <v>50</v>
      </c>
      <c r="I132" s="54" t="s">
        <v>18</v>
      </c>
      <c r="J132" s="178">
        <f>'[1]Costing Sept ''21'!$O$22</f>
        <v>15.343846153846155</v>
      </c>
      <c r="K132" s="178" t="s">
        <v>180</v>
      </c>
      <c r="L132" s="178">
        <f>'[1]Costing Sept ''21'!$O$22</f>
        <v>15.343846153846155</v>
      </c>
      <c r="M132" s="178" t="s">
        <v>180</v>
      </c>
      <c r="N132" s="178" t="s">
        <v>180</v>
      </c>
      <c r="O132" s="178">
        <f>'[1]Costing Sept ''21'!$O$22</f>
        <v>15.343846153846155</v>
      </c>
      <c r="P132" s="178">
        <f>'[1]Costing Sept ''21'!$O$22</f>
        <v>15.343846153846155</v>
      </c>
      <c r="Q132" s="178">
        <f>'[1]Costing Sept ''21'!$O$22</f>
        <v>15.343846153846155</v>
      </c>
      <c r="R132" s="178">
        <f>'[1]Costing Sept ''21'!$O$22</f>
        <v>15.343846153846155</v>
      </c>
      <c r="S132" s="178" t="s">
        <v>180</v>
      </c>
      <c r="T132" s="76" t="s">
        <v>85</v>
      </c>
    </row>
    <row r="133" spans="1:20" ht="45" customHeight="1" x14ac:dyDescent="0.2">
      <c r="A133" s="300"/>
      <c r="B133" s="302"/>
      <c r="C133" s="362"/>
      <c r="D133" s="362"/>
      <c r="E133" s="362"/>
      <c r="F133" s="149"/>
      <c r="G133" s="349"/>
      <c r="H133" s="149"/>
      <c r="I133" s="144" t="s">
        <v>19</v>
      </c>
      <c r="J133" s="178">
        <f>J132*0.98</f>
        <v>15.03696923076923</v>
      </c>
      <c r="K133" s="178" t="s">
        <v>180</v>
      </c>
      <c r="L133" s="178">
        <f>L132*0.98</f>
        <v>15.03696923076923</v>
      </c>
      <c r="M133" s="178" t="s">
        <v>180</v>
      </c>
      <c r="N133" s="178" t="s">
        <v>180</v>
      </c>
      <c r="O133" s="178">
        <f>O132*0.98</f>
        <v>15.03696923076923</v>
      </c>
      <c r="P133" s="178">
        <f>P132*0.98</f>
        <v>15.03696923076923</v>
      </c>
      <c r="Q133" s="178">
        <f>Q132*0.98</f>
        <v>15.03696923076923</v>
      </c>
      <c r="R133" s="178">
        <f>R132*0.98</f>
        <v>15.03696923076923</v>
      </c>
      <c r="S133" s="178" t="s">
        <v>180</v>
      </c>
      <c r="T133" s="77"/>
    </row>
    <row r="134" spans="1:20" s="2" customFormat="1" ht="21.75" customHeight="1" x14ac:dyDescent="0.2">
      <c r="A134" s="295">
        <v>2</v>
      </c>
      <c r="B134" s="365" t="s">
        <v>189</v>
      </c>
      <c r="C134" s="92" t="s">
        <v>94</v>
      </c>
      <c r="D134" s="150" t="s">
        <v>95</v>
      </c>
      <c r="E134" s="150" t="s">
        <v>100</v>
      </c>
      <c r="F134" s="150" t="s">
        <v>81</v>
      </c>
      <c r="G134" s="313" t="s">
        <v>193</v>
      </c>
      <c r="H134" s="150" t="s">
        <v>82</v>
      </c>
      <c r="I134" s="54" t="s">
        <v>18</v>
      </c>
      <c r="J134" s="180">
        <f>(15.1*9/100)+15.1</f>
        <v>16.459</v>
      </c>
      <c r="K134" s="180">
        <f t="shared" ref="K134:S134" si="61">(15.1*9/100)+15.1</f>
        <v>16.459</v>
      </c>
      <c r="L134" s="180">
        <f t="shared" si="61"/>
        <v>16.459</v>
      </c>
      <c r="M134" s="180">
        <f t="shared" si="61"/>
        <v>16.459</v>
      </c>
      <c r="N134" s="180">
        <f t="shared" si="61"/>
        <v>16.459</v>
      </c>
      <c r="O134" s="180">
        <f t="shared" si="61"/>
        <v>16.459</v>
      </c>
      <c r="P134" s="180">
        <f t="shared" si="61"/>
        <v>16.459</v>
      </c>
      <c r="Q134" s="180">
        <f t="shared" si="61"/>
        <v>16.459</v>
      </c>
      <c r="R134" s="180">
        <f t="shared" si="61"/>
        <v>16.459</v>
      </c>
      <c r="S134" s="180">
        <f t="shared" si="61"/>
        <v>16.459</v>
      </c>
      <c r="T134" s="90" t="s">
        <v>87</v>
      </c>
    </row>
    <row r="135" spans="1:20" s="2" customFormat="1" ht="18" customHeight="1" x14ac:dyDescent="0.2">
      <c r="A135" s="296"/>
      <c r="B135" s="366"/>
      <c r="C135" s="93"/>
      <c r="D135" s="151"/>
      <c r="E135" s="151"/>
      <c r="F135" s="151"/>
      <c r="G135" s="314"/>
      <c r="H135" s="151"/>
      <c r="I135" s="139" t="s">
        <v>19</v>
      </c>
      <c r="J135" s="180">
        <f>+J134-0.2</f>
        <v>16.259</v>
      </c>
      <c r="K135" s="180">
        <f t="shared" ref="K135" si="62">+K134-0.2</f>
        <v>16.259</v>
      </c>
      <c r="L135" s="180">
        <f t="shared" ref="L135" si="63">+L134-0.2</f>
        <v>16.259</v>
      </c>
      <c r="M135" s="180">
        <f t="shared" ref="M135" si="64">+M134-0.2</f>
        <v>16.259</v>
      </c>
      <c r="N135" s="180">
        <f t="shared" ref="N135" si="65">+N134-0.2</f>
        <v>16.259</v>
      </c>
      <c r="O135" s="180">
        <f t="shared" ref="O135" si="66">+O134-0.2</f>
        <v>16.259</v>
      </c>
      <c r="P135" s="180">
        <f t="shared" ref="P135" si="67">+P134-0.2</f>
        <v>16.259</v>
      </c>
      <c r="Q135" s="180">
        <f t="shared" ref="Q135" si="68">+Q134-0.2</f>
        <v>16.259</v>
      </c>
      <c r="R135" s="180">
        <f t="shared" ref="R135" si="69">+R134-0.2</f>
        <v>16.259</v>
      </c>
      <c r="S135" s="180">
        <f t="shared" ref="S135" si="70">+S134-0.2</f>
        <v>16.259</v>
      </c>
      <c r="T135" s="90" t="s">
        <v>87</v>
      </c>
    </row>
    <row r="136" spans="1:20" s="102" customFormat="1" ht="21.75" customHeight="1" x14ac:dyDescent="0.2">
      <c r="A136" s="285">
        <v>2</v>
      </c>
      <c r="B136" s="430" t="s">
        <v>190</v>
      </c>
      <c r="C136" s="96" t="s">
        <v>94</v>
      </c>
      <c r="D136" s="149" t="s">
        <v>95</v>
      </c>
      <c r="E136" s="149" t="s">
        <v>100</v>
      </c>
      <c r="F136" s="149" t="s">
        <v>81</v>
      </c>
      <c r="G136" s="285" t="s">
        <v>193</v>
      </c>
      <c r="H136" s="149" t="s">
        <v>82</v>
      </c>
      <c r="I136" s="110" t="s">
        <v>18</v>
      </c>
      <c r="J136" s="181">
        <v>21.07</v>
      </c>
      <c r="K136" s="181">
        <v>21.07</v>
      </c>
      <c r="L136" s="181">
        <v>21.07</v>
      </c>
      <c r="M136" s="181">
        <v>21.07</v>
      </c>
      <c r="N136" s="181">
        <v>21.07</v>
      </c>
      <c r="O136" s="181">
        <v>21.07</v>
      </c>
      <c r="P136" s="181">
        <v>21.07</v>
      </c>
      <c r="Q136" s="181">
        <v>21.07</v>
      </c>
      <c r="R136" s="181">
        <v>21.07</v>
      </c>
      <c r="S136" s="181">
        <v>21.07</v>
      </c>
      <c r="T136" s="90" t="s">
        <v>87</v>
      </c>
    </row>
    <row r="137" spans="1:20" s="102" customFormat="1" ht="18" customHeight="1" x14ac:dyDescent="0.2">
      <c r="A137" s="286"/>
      <c r="B137" s="431"/>
      <c r="C137" s="97"/>
      <c r="D137" s="152"/>
      <c r="E137" s="152"/>
      <c r="F137" s="152"/>
      <c r="G137" s="286"/>
      <c r="H137" s="152"/>
      <c r="I137" s="136" t="s">
        <v>19</v>
      </c>
      <c r="J137" s="181">
        <v>20.79</v>
      </c>
      <c r="K137" s="181">
        <v>20.79</v>
      </c>
      <c r="L137" s="181">
        <v>20.79</v>
      </c>
      <c r="M137" s="181">
        <v>20.79</v>
      </c>
      <c r="N137" s="181">
        <v>20.79</v>
      </c>
      <c r="O137" s="181">
        <v>20.79</v>
      </c>
      <c r="P137" s="181">
        <v>20.79</v>
      </c>
      <c r="Q137" s="181">
        <v>20.79</v>
      </c>
      <c r="R137" s="181">
        <v>20.79</v>
      </c>
      <c r="S137" s="181">
        <v>20.79</v>
      </c>
      <c r="T137" s="90" t="s">
        <v>87</v>
      </c>
    </row>
    <row r="138" spans="1:20" s="107" customFormat="1" ht="24" customHeight="1" x14ac:dyDescent="0.2">
      <c r="A138" s="367">
        <v>3</v>
      </c>
      <c r="B138" s="365" t="s">
        <v>76</v>
      </c>
      <c r="C138" s="217" t="s">
        <v>88</v>
      </c>
      <c r="D138" s="154" t="s">
        <v>89</v>
      </c>
      <c r="E138" s="253">
        <v>0.42</v>
      </c>
      <c r="F138" s="253" t="s">
        <v>101</v>
      </c>
      <c r="G138" s="450" t="s">
        <v>102</v>
      </c>
      <c r="H138" s="254" t="s">
        <v>93</v>
      </c>
      <c r="I138" s="140" t="s">
        <v>18</v>
      </c>
      <c r="J138" s="266">
        <v>33.450000000000003</v>
      </c>
      <c r="K138" s="266">
        <v>33.450000000000003</v>
      </c>
      <c r="L138" s="266">
        <v>33.450000000000003</v>
      </c>
      <c r="M138" s="266">
        <v>33.450000000000003</v>
      </c>
      <c r="N138" s="266">
        <v>33.450000000000003</v>
      </c>
      <c r="O138" s="266">
        <v>33.450000000000003</v>
      </c>
      <c r="P138" s="266">
        <v>33.450000000000003</v>
      </c>
      <c r="Q138" s="266">
        <v>33.450000000000003</v>
      </c>
      <c r="R138" s="266">
        <v>33.450000000000003</v>
      </c>
      <c r="S138" s="266">
        <v>33.450000000000003</v>
      </c>
      <c r="T138" s="99" t="s">
        <v>92</v>
      </c>
    </row>
    <row r="139" spans="1:20" s="107" customFormat="1" ht="24" customHeight="1" x14ac:dyDescent="0.2">
      <c r="A139" s="368"/>
      <c r="B139" s="366"/>
      <c r="C139" s="217" t="s">
        <v>88</v>
      </c>
      <c r="D139" s="154" t="s">
        <v>89</v>
      </c>
      <c r="E139" s="253">
        <v>0.42</v>
      </c>
      <c r="F139" s="253" t="s">
        <v>101</v>
      </c>
      <c r="G139" s="450"/>
      <c r="H139" s="254" t="s">
        <v>93</v>
      </c>
      <c r="I139" s="141" t="s">
        <v>19</v>
      </c>
      <c r="J139" s="266">
        <v>33.450000000000003</v>
      </c>
      <c r="K139" s="266">
        <v>33.450000000000003</v>
      </c>
      <c r="L139" s="266">
        <v>33.450000000000003</v>
      </c>
      <c r="M139" s="266">
        <v>33.450000000000003</v>
      </c>
      <c r="N139" s="266">
        <v>33.450000000000003</v>
      </c>
      <c r="O139" s="266">
        <v>33.450000000000003</v>
      </c>
      <c r="P139" s="266">
        <v>33.450000000000003</v>
      </c>
      <c r="Q139" s="266">
        <v>33.450000000000003</v>
      </c>
      <c r="R139" s="266">
        <v>33.450000000000003</v>
      </c>
      <c r="S139" s="266">
        <v>33.450000000000003</v>
      </c>
      <c r="T139" s="99" t="s">
        <v>92</v>
      </c>
    </row>
    <row r="140" spans="1:20" s="30" customFormat="1" ht="32.25" customHeight="1" x14ac:dyDescent="0.2">
      <c r="A140" s="21">
        <v>14</v>
      </c>
      <c r="B140" s="22" t="s">
        <v>66</v>
      </c>
      <c r="C140" s="157"/>
      <c r="D140" s="148"/>
      <c r="E140" s="148"/>
      <c r="F140" s="148"/>
      <c r="G140" s="148"/>
      <c r="H140" s="148"/>
      <c r="I140" s="23"/>
      <c r="J140" s="262"/>
      <c r="K140" s="179"/>
      <c r="L140" s="179"/>
      <c r="M140" s="179"/>
      <c r="N140" s="179"/>
      <c r="O140" s="179"/>
      <c r="P140" s="179"/>
      <c r="Q140" s="179"/>
      <c r="R140" s="179"/>
      <c r="S140" s="179"/>
      <c r="T140" s="75"/>
    </row>
    <row r="141" spans="1:20" ht="43.5" customHeight="1" x14ac:dyDescent="0.2">
      <c r="A141" s="299">
        <v>1</v>
      </c>
      <c r="B141" s="301" t="s">
        <v>178</v>
      </c>
      <c r="C141" s="361" t="s">
        <v>83</v>
      </c>
      <c r="D141" s="361" t="s">
        <v>77</v>
      </c>
      <c r="E141" s="361"/>
      <c r="F141" s="149" t="s">
        <v>176</v>
      </c>
      <c r="G141" s="348" t="s">
        <v>149</v>
      </c>
      <c r="H141" s="149">
        <v>50</v>
      </c>
      <c r="I141" s="54" t="s">
        <v>18</v>
      </c>
      <c r="J141" s="178">
        <f>'[1]Costing Sept ''21'!$O$24</f>
        <v>16.185445161290325</v>
      </c>
      <c r="K141" s="178" t="s">
        <v>180</v>
      </c>
      <c r="L141" s="178">
        <f>'[1]Costing Sept ''21'!$O$24</f>
        <v>16.185445161290325</v>
      </c>
      <c r="M141" s="178" t="s">
        <v>180</v>
      </c>
      <c r="N141" s="178" t="s">
        <v>180</v>
      </c>
      <c r="O141" s="178">
        <f>'[1]Costing Sept ''21'!$O$24</f>
        <v>16.185445161290325</v>
      </c>
      <c r="P141" s="178">
        <f>'[1]Costing Sept ''21'!$O$24</f>
        <v>16.185445161290325</v>
      </c>
      <c r="Q141" s="178">
        <f>'[1]Costing Sept ''21'!$O$24</f>
        <v>16.185445161290325</v>
      </c>
      <c r="R141" s="178">
        <f>'[1]Costing Sept ''21'!$O$24</f>
        <v>16.185445161290325</v>
      </c>
      <c r="S141" s="178" t="s">
        <v>180</v>
      </c>
      <c r="T141" s="76" t="s">
        <v>85</v>
      </c>
    </row>
    <row r="142" spans="1:20" ht="45" customHeight="1" x14ac:dyDescent="0.2">
      <c r="A142" s="300"/>
      <c r="B142" s="302"/>
      <c r="C142" s="362"/>
      <c r="D142" s="362"/>
      <c r="E142" s="362"/>
      <c r="F142" s="149"/>
      <c r="G142" s="349"/>
      <c r="H142" s="149"/>
      <c r="I142" s="144" t="s">
        <v>19</v>
      </c>
      <c r="J142" s="178">
        <f>J141*0.98</f>
        <v>15.861736258064518</v>
      </c>
      <c r="K142" s="178" t="s">
        <v>180</v>
      </c>
      <c r="L142" s="178">
        <f>L141*0.98</f>
        <v>15.861736258064518</v>
      </c>
      <c r="M142" s="178" t="s">
        <v>180</v>
      </c>
      <c r="N142" s="178" t="s">
        <v>180</v>
      </c>
      <c r="O142" s="178">
        <f>O141*0.98</f>
        <v>15.861736258064518</v>
      </c>
      <c r="P142" s="178">
        <f>P141*0.98</f>
        <v>15.861736258064518</v>
      </c>
      <c r="Q142" s="178">
        <f>Q141*0.98</f>
        <v>15.861736258064518</v>
      </c>
      <c r="R142" s="178">
        <f>R141*0.98</f>
        <v>15.861736258064518</v>
      </c>
      <c r="S142" s="178" t="s">
        <v>180</v>
      </c>
      <c r="T142" s="77"/>
    </row>
    <row r="143" spans="1:20" ht="15.75" customHeight="1" x14ac:dyDescent="0.2">
      <c r="A143" s="299">
        <v>2</v>
      </c>
      <c r="B143" s="301" t="s">
        <v>75</v>
      </c>
      <c r="C143" s="391" t="s">
        <v>103</v>
      </c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3"/>
    </row>
    <row r="144" spans="1:20" ht="12.75" customHeight="1" x14ac:dyDescent="0.2">
      <c r="A144" s="300"/>
      <c r="B144" s="302"/>
      <c r="C144" s="394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6"/>
    </row>
    <row r="145" spans="1:20" s="103" customFormat="1" ht="21.75" customHeight="1" x14ac:dyDescent="0.2">
      <c r="A145" s="313">
        <v>3</v>
      </c>
      <c r="B145" s="297" t="s">
        <v>76</v>
      </c>
      <c r="C145" s="211" t="s">
        <v>88</v>
      </c>
      <c r="D145" s="151" t="s">
        <v>89</v>
      </c>
      <c r="E145" s="212">
        <v>0.42</v>
      </c>
      <c r="F145" s="212" t="s">
        <v>90</v>
      </c>
      <c r="G145" s="344" t="s">
        <v>91</v>
      </c>
      <c r="H145" s="162" t="s">
        <v>93</v>
      </c>
      <c r="I145" s="221" t="s">
        <v>18</v>
      </c>
      <c r="J145" s="180">
        <v>10.25</v>
      </c>
      <c r="K145" s="180">
        <v>10.25</v>
      </c>
      <c r="L145" s="180">
        <v>10.25</v>
      </c>
      <c r="M145" s="180">
        <v>10.25</v>
      </c>
      <c r="N145" s="180">
        <v>10.25</v>
      </c>
      <c r="O145" s="180">
        <v>10.25</v>
      </c>
      <c r="P145" s="180">
        <v>10.25</v>
      </c>
      <c r="Q145" s="180">
        <v>10.25</v>
      </c>
      <c r="R145" s="180">
        <v>10.25</v>
      </c>
      <c r="S145" s="180">
        <v>10.25</v>
      </c>
      <c r="T145" s="216" t="s">
        <v>92</v>
      </c>
    </row>
    <row r="146" spans="1:20" s="103" customFormat="1" ht="21.75" customHeight="1" x14ac:dyDescent="0.2">
      <c r="A146" s="314"/>
      <c r="B146" s="298"/>
      <c r="C146" s="211" t="s">
        <v>88</v>
      </c>
      <c r="D146" s="151" t="s">
        <v>89</v>
      </c>
      <c r="E146" s="212">
        <v>0.42</v>
      </c>
      <c r="F146" s="212" t="s">
        <v>90</v>
      </c>
      <c r="G146" s="344"/>
      <c r="H146" s="162" t="s">
        <v>93</v>
      </c>
      <c r="I146" s="139" t="s">
        <v>19</v>
      </c>
      <c r="J146" s="180">
        <v>10.25</v>
      </c>
      <c r="K146" s="180">
        <v>10.25</v>
      </c>
      <c r="L146" s="180">
        <v>10.25</v>
      </c>
      <c r="M146" s="180">
        <v>10.25</v>
      </c>
      <c r="N146" s="180">
        <v>10.25</v>
      </c>
      <c r="O146" s="180">
        <v>10.25</v>
      </c>
      <c r="P146" s="180">
        <v>10.25</v>
      </c>
      <c r="Q146" s="180">
        <v>10.25</v>
      </c>
      <c r="R146" s="180">
        <v>10.25</v>
      </c>
      <c r="S146" s="180">
        <v>10.25</v>
      </c>
      <c r="T146" s="216" t="s">
        <v>92</v>
      </c>
    </row>
    <row r="147" spans="1:20" s="30" customFormat="1" ht="24" customHeight="1" x14ac:dyDescent="0.2">
      <c r="A147" s="21">
        <v>15</v>
      </c>
      <c r="B147" s="22" t="s">
        <v>67</v>
      </c>
      <c r="C147" s="157"/>
      <c r="D147" s="148"/>
      <c r="E147" s="148"/>
      <c r="F147" s="148"/>
      <c r="G147" s="148"/>
      <c r="H147" s="148"/>
      <c r="I147" s="23"/>
      <c r="J147" s="262"/>
      <c r="K147" s="179"/>
      <c r="L147" s="179"/>
      <c r="M147" s="179"/>
      <c r="N147" s="179"/>
      <c r="O147" s="179"/>
      <c r="P147" s="179"/>
      <c r="Q147" s="179"/>
      <c r="R147" s="179"/>
      <c r="S147" s="179"/>
      <c r="T147" s="75"/>
    </row>
    <row r="148" spans="1:20" ht="43.5" customHeight="1" x14ac:dyDescent="0.2">
      <c r="A148" s="299">
        <v>1</v>
      </c>
      <c r="B148" s="301" t="s">
        <v>178</v>
      </c>
      <c r="C148" s="361" t="s">
        <v>83</v>
      </c>
      <c r="D148" s="361" t="s">
        <v>77</v>
      </c>
      <c r="E148" s="361"/>
      <c r="F148" s="149" t="s">
        <v>176</v>
      </c>
      <c r="G148" s="338" t="s">
        <v>150</v>
      </c>
      <c r="H148" s="149">
        <v>50</v>
      </c>
      <c r="I148" s="54" t="s">
        <v>18</v>
      </c>
      <c r="J148" s="182">
        <f>'[1]Costing Sept ''21'!$O$25</f>
        <v>2.966221089148851</v>
      </c>
      <c r="K148" s="178" t="s">
        <v>180</v>
      </c>
      <c r="L148" s="182">
        <f>'[1]Costing Sept ''21'!$O$25</f>
        <v>2.966221089148851</v>
      </c>
      <c r="M148" s="178" t="s">
        <v>180</v>
      </c>
      <c r="N148" s="178" t="s">
        <v>180</v>
      </c>
      <c r="O148" s="182">
        <f>'[1]Costing Sept ''21'!$O$25</f>
        <v>2.966221089148851</v>
      </c>
      <c r="P148" s="182">
        <f>'[1]Costing Sept ''21'!$O$25</f>
        <v>2.966221089148851</v>
      </c>
      <c r="Q148" s="182">
        <f>'[1]Costing Sept ''21'!$O$25</f>
        <v>2.966221089148851</v>
      </c>
      <c r="R148" s="182">
        <f>'[1]Costing Sept ''21'!$O$25</f>
        <v>2.966221089148851</v>
      </c>
      <c r="S148" s="178" t="s">
        <v>180</v>
      </c>
      <c r="T148" s="76" t="s">
        <v>85</v>
      </c>
    </row>
    <row r="149" spans="1:20" ht="45" customHeight="1" x14ac:dyDescent="0.2">
      <c r="A149" s="300"/>
      <c r="B149" s="302"/>
      <c r="C149" s="362"/>
      <c r="D149" s="362"/>
      <c r="E149" s="362"/>
      <c r="F149" s="149"/>
      <c r="G149" s="339"/>
      <c r="H149" s="149"/>
      <c r="I149" s="144" t="s">
        <v>19</v>
      </c>
      <c r="J149" s="178">
        <f>J148*0.98</f>
        <v>2.9068966673658738</v>
      </c>
      <c r="K149" s="178" t="s">
        <v>180</v>
      </c>
      <c r="L149" s="178">
        <f>L148*0.98</f>
        <v>2.9068966673658738</v>
      </c>
      <c r="M149" s="178" t="s">
        <v>180</v>
      </c>
      <c r="N149" s="178" t="s">
        <v>180</v>
      </c>
      <c r="O149" s="178">
        <f>O148*0.98</f>
        <v>2.9068966673658738</v>
      </c>
      <c r="P149" s="178">
        <f>P148*0.98</f>
        <v>2.9068966673658738</v>
      </c>
      <c r="Q149" s="178">
        <f>Q148*0.98</f>
        <v>2.9068966673658738</v>
      </c>
      <c r="R149" s="178">
        <f>R148*0.98</f>
        <v>2.9068966673658738</v>
      </c>
      <c r="S149" s="178" t="s">
        <v>180</v>
      </c>
      <c r="T149" s="77"/>
    </row>
    <row r="150" spans="1:20" ht="17.25" customHeight="1" x14ac:dyDescent="0.2">
      <c r="A150" s="299">
        <v>2</v>
      </c>
      <c r="B150" s="301" t="s">
        <v>75</v>
      </c>
      <c r="C150" s="391" t="s">
        <v>103</v>
      </c>
      <c r="D150" s="392"/>
      <c r="E150" s="392"/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3"/>
    </row>
    <row r="151" spans="1:20" ht="12" customHeight="1" x14ac:dyDescent="0.2">
      <c r="A151" s="300"/>
      <c r="B151" s="302"/>
      <c r="C151" s="394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6"/>
    </row>
    <row r="152" spans="1:20" s="107" customFormat="1" ht="24" customHeight="1" x14ac:dyDescent="0.2">
      <c r="A152" s="367">
        <v>3</v>
      </c>
      <c r="B152" s="365" t="s">
        <v>76</v>
      </c>
      <c r="C152" s="217" t="s">
        <v>88</v>
      </c>
      <c r="D152" s="154" t="s">
        <v>89</v>
      </c>
      <c r="E152" s="253" t="s">
        <v>98</v>
      </c>
      <c r="F152" s="253" t="s">
        <v>98</v>
      </c>
      <c r="G152" s="450" t="s">
        <v>99</v>
      </c>
      <c r="H152" s="254" t="s">
        <v>93</v>
      </c>
      <c r="I152" s="140" t="s">
        <v>18</v>
      </c>
      <c r="J152" s="266">
        <v>26.1</v>
      </c>
      <c r="K152" s="266">
        <v>26.1</v>
      </c>
      <c r="L152" s="266">
        <v>26.1</v>
      </c>
      <c r="M152" s="266">
        <v>26.1</v>
      </c>
      <c r="N152" s="266">
        <v>26.1</v>
      </c>
      <c r="O152" s="266">
        <v>26.1</v>
      </c>
      <c r="P152" s="266">
        <v>26.1</v>
      </c>
      <c r="Q152" s="266">
        <v>26.1</v>
      </c>
      <c r="R152" s="266">
        <v>26.1</v>
      </c>
      <c r="S152" s="266">
        <v>26.1</v>
      </c>
      <c r="T152" s="99" t="s">
        <v>92</v>
      </c>
    </row>
    <row r="153" spans="1:20" s="107" customFormat="1" ht="24" customHeight="1" x14ac:dyDescent="0.2">
      <c r="A153" s="368"/>
      <c r="B153" s="366"/>
      <c r="C153" s="217" t="s">
        <v>88</v>
      </c>
      <c r="D153" s="154" t="s">
        <v>89</v>
      </c>
      <c r="E153" s="253" t="s">
        <v>98</v>
      </c>
      <c r="F153" s="253" t="s">
        <v>98</v>
      </c>
      <c r="G153" s="450"/>
      <c r="H153" s="254" t="s">
        <v>93</v>
      </c>
      <c r="I153" s="141" t="s">
        <v>19</v>
      </c>
      <c r="J153" s="266">
        <v>26.1</v>
      </c>
      <c r="K153" s="266">
        <v>26.1</v>
      </c>
      <c r="L153" s="266">
        <v>26.1</v>
      </c>
      <c r="M153" s="266">
        <v>26.1</v>
      </c>
      <c r="N153" s="266">
        <v>26.1</v>
      </c>
      <c r="O153" s="266">
        <v>26.1</v>
      </c>
      <c r="P153" s="266">
        <v>26.1</v>
      </c>
      <c r="Q153" s="266">
        <v>26.1</v>
      </c>
      <c r="R153" s="266">
        <v>26.1</v>
      </c>
      <c r="S153" s="266">
        <v>26.1</v>
      </c>
      <c r="T153" s="99" t="s">
        <v>92</v>
      </c>
    </row>
    <row r="154" spans="1:20" s="30" customFormat="1" ht="24.75" customHeight="1" x14ac:dyDescent="0.2">
      <c r="A154" s="33">
        <v>16</v>
      </c>
      <c r="B154" s="22" t="s">
        <v>68</v>
      </c>
      <c r="C154" s="157"/>
      <c r="D154" s="148"/>
      <c r="E154" s="148"/>
      <c r="F154" s="148"/>
      <c r="G154" s="148"/>
      <c r="H154" s="148"/>
      <c r="I154" s="23"/>
      <c r="J154" s="262"/>
      <c r="K154" s="179"/>
      <c r="L154" s="179"/>
      <c r="M154" s="179"/>
      <c r="N154" s="179"/>
      <c r="O154" s="179"/>
      <c r="P154" s="179"/>
      <c r="Q154" s="179"/>
      <c r="R154" s="179"/>
      <c r="S154" s="179"/>
      <c r="T154" s="75"/>
    </row>
    <row r="155" spans="1:20" ht="43.5" customHeight="1" x14ac:dyDescent="0.2">
      <c r="A155" s="299">
        <v>1</v>
      </c>
      <c r="B155" s="301" t="s">
        <v>178</v>
      </c>
      <c r="C155" s="361" t="s">
        <v>83</v>
      </c>
      <c r="D155" s="361" t="s">
        <v>77</v>
      </c>
      <c r="E155" s="361"/>
      <c r="F155" s="149" t="s">
        <v>176</v>
      </c>
      <c r="G155" s="369" t="s">
        <v>151</v>
      </c>
      <c r="H155" s="149">
        <v>50</v>
      </c>
      <c r="I155" s="54" t="s">
        <v>18</v>
      </c>
      <c r="J155" s="182">
        <f>'[1]Costing Sept ''21'!$O$26</f>
        <v>52.110720000000001</v>
      </c>
      <c r="K155" s="178" t="s">
        <v>180</v>
      </c>
      <c r="L155" s="182">
        <f>'[1]Costing Sept ''21'!$O$26</f>
        <v>52.110720000000001</v>
      </c>
      <c r="M155" s="178" t="s">
        <v>180</v>
      </c>
      <c r="N155" s="178" t="s">
        <v>180</v>
      </c>
      <c r="O155" s="182">
        <f>'[1]Costing Sept ''21'!$O$26</f>
        <v>52.110720000000001</v>
      </c>
      <c r="P155" s="182">
        <f>'[1]Costing Sept ''21'!$O$26</f>
        <v>52.110720000000001</v>
      </c>
      <c r="Q155" s="182">
        <f>'[1]Costing Sept ''21'!$O$26</f>
        <v>52.110720000000001</v>
      </c>
      <c r="R155" s="182">
        <f>'[1]Costing Sept ''21'!$O$26</f>
        <v>52.110720000000001</v>
      </c>
      <c r="S155" s="178" t="s">
        <v>180</v>
      </c>
      <c r="T155" s="76" t="s">
        <v>85</v>
      </c>
    </row>
    <row r="156" spans="1:20" ht="45" customHeight="1" x14ac:dyDescent="0.2">
      <c r="A156" s="300"/>
      <c r="B156" s="302"/>
      <c r="C156" s="362"/>
      <c r="D156" s="362"/>
      <c r="E156" s="362"/>
      <c r="F156" s="149"/>
      <c r="G156" s="369"/>
      <c r="H156" s="149"/>
      <c r="I156" s="144" t="s">
        <v>19</v>
      </c>
      <c r="J156" s="178">
        <f>J155*0.98</f>
        <v>51.068505600000002</v>
      </c>
      <c r="K156" s="178" t="s">
        <v>180</v>
      </c>
      <c r="L156" s="178">
        <f>L155*0.98</f>
        <v>51.068505600000002</v>
      </c>
      <c r="M156" s="178" t="s">
        <v>180</v>
      </c>
      <c r="N156" s="178" t="s">
        <v>180</v>
      </c>
      <c r="O156" s="178">
        <f>O155*0.98</f>
        <v>51.068505600000002</v>
      </c>
      <c r="P156" s="178">
        <f>P155*0.98</f>
        <v>51.068505600000002</v>
      </c>
      <c r="Q156" s="178">
        <f>Q155*0.98</f>
        <v>51.068505600000002</v>
      </c>
      <c r="R156" s="178">
        <f>R155*0.98</f>
        <v>51.068505600000002</v>
      </c>
      <c r="S156" s="178" t="s">
        <v>180</v>
      </c>
      <c r="T156" s="77"/>
    </row>
    <row r="157" spans="1:20" s="2" customFormat="1" ht="15.75" customHeight="1" x14ac:dyDescent="0.2">
      <c r="A157" s="295">
        <v>2</v>
      </c>
      <c r="B157" s="365" t="s">
        <v>189</v>
      </c>
      <c r="C157" s="92" t="s">
        <v>94</v>
      </c>
      <c r="D157" s="150" t="s">
        <v>95</v>
      </c>
      <c r="E157" s="150" t="s">
        <v>80</v>
      </c>
      <c r="F157" s="150" t="s">
        <v>81</v>
      </c>
      <c r="G157" s="313" t="s">
        <v>193</v>
      </c>
      <c r="H157" s="150" t="s">
        <v>82</v>
      </c>
      <c r="I157" s="54" t="s">
        <v>18</v>
      </c>
      <c r="J157" s="132">
        <f>(17.03*9/100)+17.03</f>
        <v>18.5627</v>
      </c>
      <c r="K157" s="132">
        <f t="shared" ref="K157:S157" si="71">(17.03*9/100)+17.03</f>
        <v>18.5627</v>
      </c>
      <c r="L157" s="132">
        <f t="shared" si="71"/>
        <v>18.5627</v>
      </c>
      <c r="M157" s="132">
        <f t="shared" si="71"/>
        <v>18.5627</v>
      </c>
      <c r="N157" s="132">
        <f t="shared" si="71"/>
        <v>18.5627</v>
      </c>
      <c r="O157" s="132">
        <f t="shared" si="71"/>
        <v>18.5627</v>
      </c>
      <c r="P157" s="132">
        <f t="shared" si="71"/>
        <v>18.5627</v>
      </c>
      <c r="Q157" s="132">
        <f t="shared" si="71"/>
        <v>18.5627</v>
      </c>
      <c r="R157" s="132">
        <f t="shared" si="71"/>
        <v>18.5627</v>
      </c>
      <c r="S157" s="132">
        <f t="shared" si="71"/>
        <v>18.5627</v>
      </c>
      <c r="T157" s="90" t="s">
        <v>87</v>
      </c>
    </row>
    <row r="158" spans="1:20" s="2" customFormat="1" ht="13.5" customHeight="1" x14ac:dyDescent="0.2">
      <c r="A158" s="296"/>
      <c r="B158" s="366"/>
      <c r="C158" s="93"/>
      <c r="D158" s="151"/>
      <c r="E158" s="151"/>
      <c r="F158" s="151"/>
      <c r="G158" s="314"/>
      <c r="H158" s="151"/>
      <c r="I158" s="139" t="s">
        <v>19</v>
      </c>
      <c r="J158" s="132">
        <f>+J157-0.2</f>
        <v>18.3627</v>
      </c>
      <c r="K158" s="132">
        <f t="shared" ref="K158:S158" si="72">+K157-0.2</f>
        <v>18.3627</v>
      </c>
      <c r="L158" s="132">
        <f t="shared" si="72"/>
        <v>18.3627</v>
      </c>
      <c r="M158" s="132">
        <f t="shared" si="72"/>
        <v>18.3627</v>
      </c>
      <c r="N158" s="132">
        <f t="shared" si="72"/>
        <v>18.3627</v>
      </c>
      <c r="O158" s="132">
        <f t="shared" si="72"/>
        <v>18.3627</v>
      </c>
      <c r="P158" s="132">
        <f t="shared" si="72"/>
        <v>18.3627</v>
      </c>
      <c r="Q158" s="132">
        <f t="shared" si="72"/>
        <v>18.3627</v>
      </c>
      <c r="R158" s="132">
        <f t="shared" si="72"/>
        <v>18.3627</v>
      </c>
      <c r="S158" s="132">
        <f t="shared" si="72"/>
        <v>18.3627</v>
      </c>
      <c r="T158" s="90" t="s">
        <v>87</v>
      </c>
    </row>
    <row r="159" spans="1:20" s="102" customFormat="1" ht="15.75" customHeight="1" x14ac:dyDescent="0.2">
      <c r="A159" s="285">
        <v>2</v>
      </c>
      <c r="B159" s="430" t="s">
        <v>190</v>
      </c>
      <c r="C159" s="96" t="s">
        <v>94</v>
      </c>
      <c r="D159" s="149" t="s">
        <v>95</v>
      </c>
      <c r="E159" s="149" t="s">
        <v>80</v>
      </c>
      <c r="F159" s="149" t="s">
        <v>81</v>
      </c>
      <c r="G159" s="285" t="s">
        <v>193</v>
      </c>
      <c r="H159" s="149" t="s">
        <v>82</v>
      </c>
      <c r="I159" s="110" t="s">
        <v>18</v>
      </c>
      <c r="J159" s="133">
        <v>23.76</v>
      </c>
      <c r="K159" s="133">
        <v>23.76</v>
      </c>
      <c r="L159" s="133">
        <v>23.76</v>
      </c>
      <c r="M159" s="133">
        <v>23.76</v>
      </c>
      <c r="N159" s="133">
        <v>23.76</v>
      </c>
      <c r="O159" s="133">
        <v>23.76</v>
      </c>
      <c r="P159" s="133">
        <v>23.76</v>
      </c>
      <c r="Q159" s="133">
        <v>23.76</v>
      </c>
      <c r="R159" s="133">
        <v>23.76</v>
      </c>
      <c r="S159" s="133">
        <v>23.76</v>
      </c>
      <c r="T159" s="90" t="s">
        <v>87</v>
      </c>
    </row>
    <row r="160" spans="1:20" s="102" customFormat="1" ht="13.5" customHeight="1" x14ac:dyDescent="0.2">
      <c r="A160" s="286"/>
      <c r="B160" s="431"/>
      <c r="C160" s="97"/>
      <c r="D160" s="152"/>
      <c r="E160" s="152"/>
      <c r="F160" s="152"/>
      <c r="G160" s="286"/>
      <c r="H160" s="152"/>
      <c r="I160" s="136" t="s">
        <v>19</v>
      </c>
      <c r="J160" s="133">
        <v>23.48</v>
      </c>
      <c r="K160" s="133">
        <v>23.48</v>
      </c>
      <c r="L160" s="133">
        <v>23.48</v>
      </c>
      <c r="M160" s="133">
        <v>23.48</v>
      </c>
      <c r="N160" s="133">
        <v>23.48</v>
      </c>
      <c r="O160" s="133">
        <v>23.48</v>
      </c>
      <c r="P160" s="133">
        <v>23.48</v>
      </c>
      <c r="Q160" s="133">
        <v>23.48</v>
      </c>
      <c r="R160" s="133">
        <v>23.48</v>
      </c>
      <c r="S160" s="133">
        <v>23.48</v>
      </c>
      <c r="T160" s="90" t="s">
        <v>87</v>
      </c>
    </row>
    <row r="161" spans="1:20" s="107" customFormat="1" ht="24.75" customHeight="1" x14ac:dyDescent="0.2">
      <c r="A161" s="367">
        <v>3</v>
      </c>
      <c r="B161" s="365" t="s">
        <v>76</v>
      </c>
      <c r="C161" s="217" t="s">
        <v>88</v>
      </c>
      <c r="D161" s="154" t="s">
        <v>89</v>
      </c>
      <c r="E161" s="253">
        <v>0.42</v>
      </c>
      <c r="F161" s="253" t="s">
        <v>101</v>
      </c>
      <c r="G161" s="450" t="s">
        <v>104</v>
      </c>
      <c r="H161" s="254" t="s">
        <v>93</v>
      </c>
      <c r="I161" s="140" t="s">
        <v>18</v>
      </c>
      <c r="J161" s="266">
        <v>63</v>
      </c>
      <c r="K161" s="266">
        <v>63</v>
      </c>
      <c r="L161" s="266">
        <v>63</v>
      </c>
      <c r="M161" s="266">
        <v>63</v>
      </c>
      <c r="N161" s="266">
        <v>63</v>
      </c>
      <c r="O161" s="266">
        <v>63</v>
      </c>
      <c r="P161" s="266">
        <v>63</v>
      </c>
      <c r="Q161" s="266">
        <v>63</v>
      </c>
      <c r="R161" s="266">
        <v>63</v>
      </c>
      <c r="S161" s="266">
        <v>63</v>
      </c>
      <c r="T161" s="99" t="s">
        <v>92</v>
      </c>
    </row>
    <row r="162" spans="1:20" s="107" customFormat="1" ht="24.75" customHeight="1" x14ac:dyDescent="0.2">
      <c r="A162" s="368"/>
      <c r="B162" s="366"/>
      <c r="C162" s="217" t="s">
        <v>88</v>
      </c>
      <c r="D162" s="154" t="s">
        <v>89</v>
      </c>
      <c r="E162" s="253">
        <v>0.42</v>
      </c>
      <c r="F162" s="253" t="s">
        <v>101</v>
      </c>
      <c r="G162" s="450"/>
      <c r="H162" s="254" t="s">
        <v>93</v>
      </c>
      <c r="I162" s="141" t="s">
        <v>19</v>
      </c>
      <c r="J162" s="266">
        <v>63</v>
      </c>
      <c r="K162" s="266">
        <v>63</v>
      </c>
      <c r="L162" s="266">
        <v>63</v>
      </c>
      <c r="M162" s="266">
        <v>63</v>
      </c>
      <c r="N162" s="266">
        <v>63</v>
      </c>
      <c r="O162" s="266">
        <v>63</v>
      </c>
      <c r="P162" s="266">
        <v>63</v>
      </c>
      <c r="Q162" s="266">
        <v>63</v>
      </c>
      <c r="R162" s="266">
        <v>63</v>
      </c>
      <c r="S162" s="266">
        <v>63</v>
      </c>
      <c r="T162" s="99" t="s">
        <v>92</v>
      </c>
    </row>
    <row r="163" spans="1:20" s="30" customFormat="1" ht="29.25" customHeight="1" x14ac:dyDescent="0.2">
      <c r="A163" s="21">
        <v>17</v>
      </c>
      <c r="B163" s="22" t="s">
        <v>69</v>
      </c>
      <c r="C163" s="157"/>
      <c r="D163" s="157"/>
      <c r="E163" s="157"/>
      <c r="F163" s="157"/>
      <c r="G163" s="157"/>
      <c r="H163" s="157"/>
      <c r="I163" s="23"/>
      <c r="J163" s="262"/>
      <c r="K163" s="179"/>
      <c r="L163" s="179"/>
      <c r="M163" s="179"/>
      <c r="N163" s="179"/>
      <c r="O163" s="179"/>
      <c r="P163" s="179"/>
      <c r="Q163" s="179"/>
      <c r="R163" s="179"/>
      <c r="S163" s="179"/>
      <c r="T163" s="75"/>
    </row>
    <row r="164" spans="1:20" ht="38.25" customHeight="1" x14ac:dyDescent="0.2">
      <c r="A164" s="299">
        <v>1</v>
      </c>
      <c r="B164" s="301" t="s">
        <v>178</v>
      </c>
      <c r="C164" s="361" t="s">
        <v>83</v>
      </c>
      <c r="D164" s="361" t="s">
        <v>77</v>
      </c>
      <c r="E164" s="361"/>
      <c r="F164" s="149" t="s">
        <v>176</v>
      </c>
      <c r="G164" s="369" t="s">
        <v>152</v>
      </c>
      <c r="H164" s="149">
        <v>50</v>
      </c>
      <c r="I164" s="54" t="s">
        <v>18</v>
      </c>
      <c r="J164" s="182">
        <f>'[1]Costing Sept ''21'!$O$27</f>
        <v>27.685208492307691</v>
      </c>
      <c r="K164" s="178" t="s">
        <v>180</v>
      </c>
      <c r="L164" s="182">
        <f>'[1]Costing Sept ''21'!$O$27</f>
        <v>27.685208492307691</v>
      </c>
      <c r="M164" s="178" t="s">
        <v>180</v>
      </c>
      <c r="N164" s="178" t="s">
        <v>180</v>
      </c>
      <c r="O164" s="182">
        <f>'[1]Costing Sept ''21'!$O$27</f>
        <v>27.685208492307691</v>
      </c>
      <c r="P164" s="182">
        <f>'[1]Costing Sept ''21'!$O$27</f>
        <v>27.685208492307691</v>
      </c>
      <c r="Q164" s="182">
        <f>'[1]Costing Sept ''21'!$O$27</f>
        <v>27.685208492307691</v>
      </c>
      <c r="R164" s="182">
        <f>'[1]Costing Sept ''21'!$O$27</f>
        <v>27.685208492307691</v>
      </c>
      <c r="S164" s="178" t="s">
        <v>180</v>
      </c>
      <c r="T164" s="76" t="s">
        <v>85</v>
      </c>
    </row>
    <row r="165" spans="1:20" ht="21" customHeight="1" x14ac:dyDescent="0.2">
      <c r="A165" s="300"/>
      <c r="B165" s="302"/>
      <c r="C165" s="362"/>
      <c r="D165" s="362"/>
      <c r="E165" s="362"/>
      <c r="F165" s="149"/>
      <c r="G165" s="369"/>
      <c r="H165" s="149"/>
      <c r="I165" s="144" t="s">
        <v>19</v>
      </c>
      <c r="J165" s="178">
        <f>J164*0.98</f>
        <v>27.131504322461538</v>
      </c>
      <c r="K165" s="178" t="s">
        <v>180</v>
      </c>
      <c r="L165" s="178">
        <f>L164*0.98</f>
        <v>27.131504322461538</v>
      </c>
      <c r="M165" s="178" t="s">
        <v>180</v>
      </c>
      <c r="N165" s="178" t="s">
        <v>180</v>
      </c>
      <c r="O165" s="178">
        <f>O164*0.98</f>
        <v>27.131504322461538</v>
      </c>
      <c r="P165" s="178">
        <f>P164*0.98</f>
        <v>27.131504322461538</v>
      </c>
      <c r="Q165" s="178">
        <f>Q164*0.98</f>
        <v>27.131504322461538</v>
      </c>
      <c r="R165" s="178">
        <f>R164*0.98</f>
        <v>27.131504322461538</v>
      </c>
      <c r="S165" s="178" t="s">
        <v>180</v>
      </c>
      <c r="T165" s="77"/>
    </row>
    <row r="166" spans="1:20" s="2" customFormat="1" ht="17.25" customHeight="1" x14ac:dyDescent="0.2">
      <c r="A166" s="295">
        <v>2</v>
      </c>
      <c r="B166" s="365" t="s">
        <v>189</v>
      </c>
      <c r="C166" s="92" t="s">
        <v>94</v>
      </c>
      <c r="D166" s="150" t="s">
        <v>95</v>
      </c>
      <c r="E166" s="150" t="s">
        <v>80</v>
      </c>
      <c r="F166" s="150" t="s">
        <v>81</v>
      </c>
      <c r="G166" s="313" t="s">
        <v>193</v>
      </c>
      <c r="H166" s="150" t="s">
        <v>82</v>
      </c>
      <c r="I166" s="54" t="s">
        <v>18</v>
      </c>
      <c r="J166" s="132">
        <f>(22.7125*9/100)+22.71</f>
        <v>24.754125000000002</v>
      </c>
      <c r="K166" s="132">
        <f t="shared" ref="K166:S166" si="73">(22.7125*9/100)+22.71</f>
        <v>24.754125000000002</v>
      </c>
      <c r="L166" s="132">
        <f t="shared" si="73"/>
        <v>24.754125000000002</v>
      </c>
      <c r="M166" s="132">
        <f t="shared" si="73"/>
        <v>24.754125000000002</v>
      </c>
      <c r="N166" s="132">
        <f t="shared" si="73"/>
        <v>24.754125000000002</v>
      </c>
      <c r="O166" s="132">
        <f t="shared" si="73"/>
        <v>24.754125000000002</v>
      </c>
      <c r="P166" s="132">
        <f t="shared" si="73"/>
        <v>24.754125000000002</v>
      </c>
      <c r="Q166" s="132">
        <f t="shared" si="73"/>
        <v>24.754125000000002</v>
      </c>
      <c r="R166" s="132">
        <f t="shared" si="73"/>
        <v>24.754125000000002</v>
      </c>
      <c r="S166" s="132">
        <f t="shared" si="73"/>
        <v>24.754125000000002</v>
      </c>
      <c r="T166" s="90" t="s">
        <v>87</v>
      </c>
    </row>
    <row r="167" spans="1:20" s="2" customFormat="1" ht="17.25" customHeight="1" x14ac:dyDescent="0.2">
      <c r="A167" s="296"/>
      <c r="B167" s="366"/>
      <c r="C167" s="93"/>
      <c r="D167" s="151"/>
      <c r="E167" s="151"/>
      <c r="F167" s="151"/>
      <c r="G167" s="314"/>
      <c r="H167" s="151"/>
      <c r="I167" s="139" t="s">
        <v>19</v>
      </c>
      <c r="J167" s="132">
        <f>+J166-0.2</f>
        <v>24.554125000000003</v>
      </c>
      <c r="K167" s="132">
        <f t="shared" ref="K167:S167" si="74">+K166-0.2</f>
        <v>24.554125000000003</v>
      </c>
      <c r="L167" s="132">
        <f t="shared" si="74"/>
        <v>24.554125000000003</v>
      </c>
      <c r="M167" s="132">
        <f t="shared" si="74"/>
        <v>24.554125000000003</v>
      </c>
      <c r="N167" s="132">
        <f t="shared" si="74"/>
        <v>24.554125000000003</v>
      </c>
      <c r="O167" s="132">
        <f t="shared" si="74"/>
        <v>24.554125000000003</v>
      </c>
      <c r="P167" s="132">
        <f t="shared" si="74"/>
        <v>24.554125000000003</v>
      </c>
      <c r="Q167" s="132">
        <f t="shared" si="74"/>
        <v>24.554125000000003</v>
      </c>
      <c r="R167" s="132">
        <f t="shared" si="74"/>
        <v>24.554125000000003</v>
      </c>
      <c r="S167" s="132">
        <f t="shared" si="74"/>
        <v>24.554125000000003</v>
      </c>
      <c r="T167" s="90" t="s">
        <v>87</v>
      </c>
    </row>
    <row r="168" spans="1:20" s="102" customFormat="1" ht="17.25" customHeight="1" x14ac:dyDescent="0.2">
      <c r="A168" s="285">
        <v>2</v>
      </c>
      <c r="B168" s="430" t="s">
        <v>190</v>
      </c>
      <c r="C168" s="96" t="s">
        <v>94</v>
      </c>
      <c r="D168" s="149" t="s">
        <v>95</v>
      </c>
      <c r="E168" s="149" t="s">
        <v>80</v>
      </c>
      <c r="F168" s="149" t="s">
        <v>81</v>
      </c>
      <c r="G168" s="285" t="s">
        <v>192</v>
      </c>
      <c r="H168" s="149" t="s">
        <v>82</v>
      </c>
      <c r="I168" s="110" t="s">
        <v>18</v>
      </c>
      <c r="J168" s="133">
        <v>31.69</v>
      </c>
      <c r="K168" s="133">
        <v>31.69</v>
      </c>
      <c r="L168" s="133">
        <v>31.69</v>
      </c>
      <c r="M168" s="133">
        <v>31.69</v>
      </c>
      <c r="N168" s="133">
        <v>31.69</v>
      </c>
      <c r="O168" s="133">
        <v>31.69</v>
      </c>
      <c r="P168" s="133">
        <v>31.69</v>
      </c>
      <c r="Q168" s="133">
        <v>31.69</v>
      </c>
      <c r="R168" s="133">
        <v>31.69</v>
      </c>
      <c r="S168" s="133">
        <v>31.69</v>
      </c>
      <c r="T168" s="90" t="s">
        <v>87</v>
      </c>
    </row>
    <row r="169" spans="1:20" s="102" customFormat="1" ht="17.25" customHeight="1" x14ac:dyDescent="0.2">
      <c r="A169" s="286"/>
      <c r="B169" s="431"/>
      <c r="C169" s="97"/>
      <c r="D169" s="152"/>
      <c r="E169" s="152"/>
      <c r="F169" s="152"/>
      <c r="G169" s="286"/>
      <c r="H169" s="152"/>
      <c r="I169" s="136" t="s">
        <v>19</v>
      </c>
      <c r="J169" s="133">
        <v>31.41</v>
      </c>
      <c r="K169" s="133">
        <v>31.41</v>
      </c>
      <c r="L169" s="133">
        <v>31.41</v>
      </c>
      <c r="M169" s="133">
        <v>31.41</v>
      </c>
      <c r="N169" s="133">
        <v>31.41</v>
      </c>
      <c r="O169" s="133">
        <v>31.41</v>
      </c>
      <c r="P169" s="133">
        <v>31.41</v>
      </c>
      <c r="Q169" s="133">
        <v>31.41</v>
      </c>
      <c r="R169" s="133">
        <v>31.41</v>
      </c>
      <c r="S169" s="133">
        <v>31.41</v>
      </c>
      <c r="T169" s="90" t="s">
        <v>87</v>
      </c>
    </row>
    <row r="170" spans="1:20" s="106" customFormat="1" ht="18" customHeight="1" x14ac:dyDescent="0.2">
      <c r="A170" s="363">
        <v>3</v>
      </c>
      <c r="B170" s="365" t="s">
        <v>215</v>
      </c>
      <c r="C170" s="420"/>
      <c r="D170" s="421"/>
      <c r="E170" s="422"/>
      <c r="F170" s="359" t="s">
        <v>194</v>
      </c>
      <c r="G170" s="426"/>
      <c r="H170" s="427"/>
      <c r="I170" s="140" t="s">
        <v>18</v>
      </c>
      <c r="J170" s="263">
        <v>27.56</v>
      </c>
      <c r="K170" s="263">
        <v>27.56</v>
      </c>
      <c r="L170" s="263">
        <v>27.56</v>
      </c>
      <c r="M170" s="263">
        <v>27.56</v>
      </c>
      <c r="N170" s="263">
        <v>27.56</v>
      </c>
      <c r="O170" s="263">
        <v>27.56</v>
      </c>
      <c r="P170" s="263">
        <v>27.56</v>
      </c>
      <c r="Q170" s="263">
        <v>27.56</v>
      </c>
      <c r="R170" s="263">
        <v>27.56</v>
      </c>
      <c r="S170" s="263">
        <v>27.56</v>
      </c>
    </row>
    <row r="171" spans="1:20" s="106" customFormat="1" ht="31.5" customHeight="1" x14ac:dyDescent="0.2">
      <c r="A171" s="364"/>
      <c r="B171" s="366"/>
      <c r="C171" s="423"/>
      <c r="D171" s="424"/>
      <c r="E171" s="425"/>
      <c r="F171" s="360"/>
      <c r="G171" s="428"/>
      <c r="H171" s="429"/>
      <c r="I171" s="252" t="s">
        <v>19</v>
      </c>
      <c r="J171" s="263">
        <v>27.56</v>
      </c>
      <c r="K171" s="263">
        <v>27.56</v>
      </c>
      <c r="L171" s="263">
        <v>27.56</v>
      </c>
      <c r="M171" s="263">
        <v>27.56</v>
      </c>
      <c r="N171" s="263">
        <v>27.56</v>
      </c>
      <c r="O171" s="263">
        <v>27.56</v>
      </c>
      <c r="P171" s="263">
        <v>27.56</v>
      </c>
      <c r="Q171" s="263">
        <v>27.56</v>
      </c>
      <c r="R171" s="263">
        <v>27.56</v>
      </c>
      <c r="S171" s="263">
        <v>27.56</v>
      </c>
    </row>
    <row r="172" spans="1:20" s="103" customFormat="1" ht="21" customHeight="1" x14ac:dyDescent="0.2">
      <c r="A172" s="313">
        <v>3</v>
      </c>
      <c r="B172" s="297" t="s">
        <v>76</v>
      </c>
      <c r="C172" s="211" t="s">
        <v>88</v>
      </c>
      <c r="D172" s="151" t="s">
        <v>89</v>
      </c>
      <c r="E172" s="212">
        <v>0.42</v>
      </c>
      <c r="F172" s="212" t="s">
        <v>90</v>
      </c>
      <c r="G172" s="344" t="s">
        <v>91</v>
      </c>
      <c r="H172" s="162" t="s">
        <v>93</v>
      </c>
      <c r="I172" s="221" t="s">
        <v>18</v>
      </c>
      <c r="J172" s="180">
        <v>8.4</v>
      </c>
      <c r="K172" s="180">
        <v>8.4</v>
      </c>
      <c r="L172" s="180">
        <v>8.4</v>
      </c>
      <c r="M172" s="180">
        <v>8.4</v>
      </c>
      <c r="N172" s="180">
        <v>8.4</v>
      </c>
      <c r="O172" s="180">
        <v>8.4</v>
      </c>
      <c r="P172" s="180">
        <v>8.4</v>
      </c>
      <c r="Q172" s="180">
        <v>8.4</v>
      </c>
      <c r="R172" s="180">
        <v>8.4</v>
      </c>
      <c r="S172" s="180">
        <v>8.4</v>
      </c>
      <c r="T172" s="216" t="s">
        <v>92</v>
      </c>
    </row>
    <row r="173" spans="1:20" s="103" customFormat="1" ht="15" customHeight="1" x14ac:dyDescent="0.2">
      <c r="A173" s="314"/>
      <c r="B173" s="298"/>
      <c r="C173" s="211" t="s">
        <v>88</v>
      </c>
      <c r="D173" s="151" t="s">
        <v>89</v>
      </c>
      <c r="E173" s="212">
        <v>0.42</v>
      </c>
      <c r="F173" s="212" t="s">
        <v>90</v>
      </c>
      <c r="G173" s="344"/>
      <c r="H173" s="162" t="s">
        <v>93</v>
      </c>
      <c r="I173" s="139" t="s">
        <v>19</v>
      </c>
      <c r="J173" s="180">
        <v>8.4</v>
      </c>
      <c r="K173" s="180">
        <v>8.4</v>
      </c>
      <c r="L173" s="180">
        <v>8.4</v>
      </c>
      <c r="M173" s="180">
        <v>8.4</v>
      </c>
      <c r="N173" s="180">
        <v>8.4</v>
      </c>
      <c r="O173" s="180">
        <v>8.4</v>
      </c>
      <c r="P173" s="180">
        <v>8.4</v>
      </c>
      <c r="Q173" s="180">
        <v>8.4</v>
      </c>
      <c r="R173" s="180">
        <v>8.4</v>
      </c>
      <c r="S173" s="180">
        <v>8.4</v>
      </c>
      <c r="T173" s="216" t="s">
        <v>92</v>
      </c>
    </row>
    <row r="174" spans="1:20" s="30" customFormat="1" ht="24" customHeight="1" x14ac:dyDescent="0.2">
      <c r="A174" s="21">
        <v>18</v>
      </c>
      <c r="B174" s="22" t="s">
        <v>70</v>
      </c>
      <c r="C174" s="157"/>
      <c r="D174" s="157"/>
      <c r="E174" s="157"/>
      <c r="F174" s="157"/>
      <c r="G174" s="157"/>
      <c r="H174" s="157"/>
      <c r="I174" s="23"/>
      <c r="J174" s="262"/>
      <c r="K174" s="179"/>
      <c r="L174" s="179"/>
      <c r="M174" s="179"/>
      <c r="N174" s="179"/>
      <c r="O174" s="179"/>
      <c r="P174" s="179"/>
      <c r="Q174" s="179"/>
      <c r="R174" s="179"/>
      <c r="S174" s="179"/>
      <c r="T174" s="75"/>
    </row>
    <row r="175" spans="1:20" ht="43.5" customHeight="1" x14ac:dyDescent="0.2">
      <c r="A175" s="299">
        <v>1</v>
      </c>
      <c r="B175" s="301" t="s">
        <v>178</v>
      </c>
      <c r="C175" s="361" t="s">
        <v>83</v>
      </c>
      <c r="D175" s="361" t="s">
        <v>77</v>
      </c>
      <c r="E175" s="361"/>
      <c r="F175" s="149" t="s">
        <v>176</v>
      </c>
      <c r="G175" s="369" t="s">
        <v>153</v>
      </c>
      <c r="H175" s="149">
        <v>50</v>
      </c>
      <c r="I175" s="54" t="s">
        <v>18</v>
      </c>
      <c r="J175" s="182">
        <f>'[1]Costing Sept ''21'!$O$28</f>
        <v>15.189677419354839</v>
      </c>
      <c r="K175" s="178" t="s">
        <v>180</v>
      </c>
      <c r="L175" s="182">
        <f>'[1]Costing Sept ''21'!$O$28</f>
        <v>15.189677419354839</v>
      </c>
      <c r="M175" s="178" t="s">
        <v>180</v>
      </c>
      <c r="N175" s="178" t="s">
        <v>180</v>
      </c>
      <c r="O175" s="182">
        <f>'[1]Costing Sept ''21'!$O$28</f>
        <v>15.189677419354839</v>
      </c>
      <c r="P175" s="182">
        <f>'[1]Costing Sept ''21'!$O$28</f>
        <v>15.189677419354839</v>
      </c>
      <c r="Q175" s="182">
        <f>'[1]Costing Sept ''21'!$O$28</f>
        <v>15.189677419354839</v>
      </c>
      <c r="R175" s="182">
        <f>'[1]Costing Sept ''21'!$O$28</f>
        <v>15.189677419354839</v>
      </c>
      <c r="S175" s="178" t="s">
        <v>180</v>
      </c>
      <c r="T175" s="76" t="s">
        <v>85</v>
      </c>
    </row>
    <row r="176" spans="1:20" ht="45" customHeight="1" x14ac:dyDescent="0.2">
      <c r="A176" s="300"/>
      <c r="B176" s="302"/>
      <c r="C176" s="362"/>
      <c r="D176" s="362"/>
      <c r="E176" s="362"/>
      <c r="F176" s="149"/>
      <c r="G176" s="369"/>
      <c r="H176" s="149"/>
      <c r="I176" s="144" t="s">
        <v>19</v>
      </c>
      <c r="J176" s="178">
        <f>J175*0.98</f>
        <v>14.885883870967742</v>
      </c>
      <c r="K176" s="178" t="s">
        <v>180</v>
      </c>
      <c r="L176" s="178">
        <f>L175*0.98</f>
        <v>14.885883870967742</v>
      </c>
      <c r="M176" s="178" t="s">
        <v>180</v>
      </c>
      <c r="N176" s="178" t="s">
        <v>180</v>
      </c>
      <c r="O176" s="178">
        <f>O175*0.98</f>
        <v>14.885883870967742</v>
      </c>
      <c r="P176" s="178">
        <f>P175*0.98</f>
        <v>14.885883870967742</v>
      </c>
      <c r="Q176" s="178">
        <f>Q175*0.98</f>
        <v>14.885883870967742</v>
      </c>
      <c r="R176" s="178">
        <f>R175*0.98</f>
        <v>14.885883870967742</v>
      </c>
      <c r="S176" s="178" t="s">
        <v>180</v>
      </c>
      <c r="T176" s="77"/>
    </row>
    <row r="177" spans="1:20" ht="15" customHeight="1" x14ac:dyDescent="0.2">
      <c r="A177" s="299">
        <v>2</v>
      </c>
      <c r="B177" s="301" t="s">
        <v>75</v>
      </c>
      <c r="C177" s="391" t="s">
        <v>103</v>
      </c>
      <c r="D177" s="392"/>
      <c r="E177" s="392"/>
      <c r="F177" s="392"/>
      <c r="G177" s="392"/>
      <c r="H177" s="392"/>
      <c r="I177" s="392"/>
      <c r="J177" s="392"/>
      <c r="K177" s="392"/>
      <c r="L177" s="392"/>
      <c r="M177" s="392"/>
      <c r="N177" s="392"/>
      <c r="O177" s="392"/>
      <c r="P177" s="392"/>
      <c r="Q177" s="392"/>
      <c r="R177" s="392"/>
      <c r="S177" s="392"/>
      <c r="T177" s="393"/>
    </row>
    <row r="178" spans="1:20" ht="9" customHeight="1" x14ac:dyDescent="0.2">
      <c r="A178" s="300"/>
      <c r="B178" s="302"/>
      <c r="C178" s="394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5"/>
      <c r="O178" s="395"/>
      <c r="P178" s="395"/>
      <c r="Q178" s="395"/>
      <c r="R178" s="395"/>
      <c r="S178" s="395"/>
      <c r="T178" s="396"/>
    </row>
    <row r="179" spans="1:20" s="107" customFormat="1" ht="18" customHeight="1" x14ac:dyDescent="0.2">
      <c r="A179" s="367">
        <v>3</v>
      </c>
      <c r="B179" s="365" t="s">
        <v>222</v>
      </c>
      <c r="C179" s="435"/>
      <c r="D179" s="436"/>
      <c r="E179" s="437"/>
      <c r="F179" s="367" t="s">
        <v>194</v>
      </c>
      <c r="G179" s="441"/>
      <c r="H179" s="442"/>
      <c r="I179" s="140" t="s">
        <v>18</v>
      </c>
      <c r="J179" s="263">
        <v>18.37</v>
      </c>
      <c r="K179" s="263">
        <v>18.37</v>
      </c>
      <c r="L179" s="263">
        <v>18.37</v>
      </c>
      <c r="M179" s="263">
        <v>18.37</v>
      </c>
      <c r="N179" s="263">
        <v>18.37</v>
      </c>
      <c r="O179" s="263">
        <v>18.37</v>
      </c>
      <c r="P179" s="263">
        <v>18.37</v>
      </c>
      <c r="Q179" s="263">
        <v>18.37</v>
      </c>
      <c r="R179" s="263">
        <v>18.37</v>
      </c>
      <c r="S179" s="263">
        <v>18.37</v>
      </c>
    </row>
    <row r="180" spans="1:20" s="107" customFormat="1" ht="32.25" customHeight="1" x14ac:dyDescent="0.2">
      <c r="A180" s="368"/>
      <c r="B180" s="366"/>
      <c r="C180" s="438"/>
      <c r="D180" s="439"/>
      <c r="E180" s="440"/>
      <c r="F180" s="368"/>
      <c r="G180" s="443"/>
      <c r="H180" s="444"/>
      <c r="I180" s="259" t="s">
        <v>19</v>
      </c>
      <c r="J180" s="263">
        <v>18.37</v>
      </c>
      <c r="K180" s="263">
        <v>18.37</v>
      </c>
      <c r="L180" s="263">
        <v>18.37</v>
      </c>
      <c r="M180" s="263">
        <v>18.37</v>
      </c>
      <c r="N180" s="263">
        <v>18.37</v>
      </c>
      <c r="O180" s="263">
        <v>18.37</v>
      </c>
      <c r="P180" s="263">
        <v>18.37</v>
      </c>
      <c r="Q180" s="263">
        <v>18.37</v>
      </c>
      <c r="R180" s="263">
        <v>18.37</v>
      </c>
      <c r="S180" s="263">
        <v>18.37</v>
      </c>
    </row>
    <row r="181" spans="1:20" s="103" customFormat="1" ht="24" customHeight="1" x14ac:dyDescent="0.2">
      <c r="A181" s="313">
        <v>3</v>
      </c>
      <c r="B181" s="297" t="s">
        <v>76</v>
      </c>
      <c r="C181" s="211" t="s">
        <v>88</v>
      </c>
      <c r="D181" s="151" t="s">
        <v>89</v>
      </c>
      <c r="E181" s="212">
        <v>0.42</v>
      </c>
      <c r="F181" s="212" t="s">
        <v>90</v>
      </c>
      <c r="G181" s="344" t="s">
        <v>105</v>
      </c>
      <c r="H181" s="162" t="s">
        <v>93</v>
      </c>
      <c r="I181" s="221" t="s">
        <v>18</v>
      </c>
      <c r="J181" s="180">
        <v>5.6</v>
      </c>
      <c r="K181" s="180">
        <v>5.6</v>
      </c>
      <c r="L181" s="180">
        <v>5.6</v>
      </c>
      <c r="M181" s="180">
        <v>5.6</v>
      </c>
      <c r="N181" s="180">
        <v>5.6</v>
      </c>
      <c r="O181" s="180">
        <v>5.6</v>
      </c>
      <c r="P181" s="180">
        <v>5.6</v>
      </c>
      <c r="Q181" s="180">
        <v>5.6</v>
      </c>
      <c r="R181" s="180">
        <v>5.6</v>
      </c>
      <c r="S181" s="180">
        <v>5.6</v>
      </c>
      <c r="T181" s="216" t="s">
        <v>92</v>
      </c>
    </row>
    <row r="182" spans="1:20" s="103" customFormat="1" ht="24" customHeight="1" x14ac:dyDescent="0.2">
      <c r="A182" s="314"/>
      <c r="B182" s="298"/>
      <c r="C182" s="211" t="s">
        <v>88</v>
      </c>
      <c r="D182" s="151" t="s">
        <v>89</v>
      </c>
      <c r="E182" s="212">
        <v>0.42</v>
      </c>
      <c r="F182" s="212" t="s">
        <v>90</v>
      </c>
      <c r="G182" s="344"/>
      <c r="H182" s="162" t="s">
        <v>93</v>
      </c>
      <c r="I182" s="139" t="s">
        <v>19</v>
      </c>
      <c r="J182" s="180">
        <v>5.6</v>
      </c>
      <c r="K182" s="180">
        <v>5.6</v>
      </c>
      <c r="L182" s="180">
        <v>5.6</v>
      </c>
      <c r="M182" s="180">
        <v>5.6</v>
      </c>
      <c r="N182" s="180">
        <v>5.6</v>
      </c>
      <c r="O182" s="180">
        <v>5.6</v>
      </c>
      <c r="P182" s="180">
        <v>5.6</v>
      </c>
      <c r="Q182" s="180">
        <v>5.6</v>
      </c>
      <c r="R182" s="180">
        <v>5.6</v>
      </c>
      <c r="S182" s="180">
        <v>5.6</v>
      </c>
      <c r="T182" s="216" t="s">
        <v>92</v>
      </c>
    </row>
    <row r="183" spans="1:20" s="30" customFormat="1" ht="27.75" customHeight="1" x14ac:dyDescent="0.2">
      <c r="A183" s="21">
        <v>19</v>
      </c>
      <c r="B183" s="73" t="s">
        <v>20</v>
      </c>
      <c r="C183" s="21"/>
      <c r="D183" s="21"/>
      <c r="E183" s="21"/>
      <c r="F183" s="21"/>
      <c r="G183" s="21"/>
      <c r="H183" s="21"/>
      <c r="I183" s="23"/>
      <c r="J183" s="262"/>
      <c r="K183" s="179"/>
      <c r="L183" s="179"/>
      <c r="M183" s="179"/>
      <c r="N183" s="179"/>
      <c r="O183" s="179"/>
      <c r="P183" s="179"/>
      <c r="Q183" s="179"/>
      <c r="R183" s="179"/>
      <c r="S183" s="179"/>
      <c r="T183" s="75"/>
    </row>
    <row r="184" spans="1:20" s="2" customFormat="1" ht="63.75" customHeight="1" x14ac:dyDescent="0.2">
      <c r="A184" s="299">
        <v>1</v>
      </c>
      <c r="B184" s="301" t="s">
        <v>130</v>
      </c>
      <c r="C184" s="291" t="s">
        <v>196</v>
      </c>
      <c r="D184" s="331" t="s">
        <v>121</v>
      </c>
      <c r="E184" s="340"/>
      <c r="F184" s="342" t="s">
        <v>156</v>
      </c>
      <c r="G184" s="338" t="s">
        <v>195</v>
      </c>
      <c r="H184" s="340" t="s">
        <v>197</v>
      </c>
      <c r="I184" s="196" t="s">
        <v>18</v>
      </c>
      <c r="J184" s="273">
        <f>'[1]Costing Sept ''21'!$O$29</f>
        <v>0.68582799999999999</v>
      </c>
      <c r="K184" s="182" t="s">
        <v>180</v>
      </c>
      <c r="L184" s="273">
        <f>'[1]Costing Sept ''21'!$O$29</f>
        <v>0.68582799999999999</v>
      </c>
      <c r="M184" s="182" t="s">
        <v>180</v>
      </c>
      <c r="N184" s="182" t="s">
        <v>180</v>
      </c>
      <c r="O184" s="273">
        <f>'[1]Costing Sept ''21'!$O$29</f>
        <v>0.68582799999999999</v>
      </c>
      <c r="P184" s="273">
        <f>'[1]Costing Sept ''21'!$O$29</f>
        <v>0.68582799999999999</v>
      </c>
      <c r="Q184" s="273">
        <f>'[1]Costing Sept ''21'!$O$29</f>
        <v>0.68582799999999999</v>
      </c>
      <c r="R184" s="273">
        <f>'[1]Costing Sept ''21'!$O$29</f>
        <v>0.68582799999999999</v>
      </c>
      <c r="S184" s="178" t="s">
        <v>180</v>
      </c>
      <c r="T184" s="191" t="s">
        <v>198</v>
      </c>
    </row>
    <row r="185" spans="1:20" ht="24" customHeight="1" x14ac:dyDescent="0.2">
      <c r="A185" s="300"/>
      <c r="B185" s="302"/>
      <c r="C185" s="291"/>
      <c r="D185" s="332"/>
      <c r="E185" s="341"/>
      <c r="F185" s="343"/>
      <c r="G185" s="339"/>
      <c r="H185" s="341"/>
      <c r="I185" s="88" t="s">
        <v>19</v>
      </c>
      <c r="J185" s="273">
        <f>'[1]Costing Sept ''21'!$O$29</f>
        <v>0.68582799999999999</v>
      </c>
      <c r="K185" s="182" t="s">
        <v>180</v>
      </c>
      <c r="L185" s="273">
        <f>'[1]Costing Sept ''21'!$O$29</f>
        <v>0.68582799999999999</v>
      </c>
      <c r="M185" s="182" t="s">
        <v>180</v>
      </c>
      <c r="N185" s="182" t="s">
        <v>180</v>
      </c>
      <c r="O185" s="273">
        <f>'[1]Costing Sept ''21'!$O$29</f>
        <v>0.68582799999999999</v>
      </c>
      <c r="P185" s="273">
        <f>'[1]Costing Sept ''21'!$O$29</f>
        <v>0.68582799999999999</v>
      </c>
      <c r="Q185" s="273">
        <f>'[1]Costing Sept ''21'!$O$29</f>
        <v>0.68582799999999999</v>
      </c>
      <c r="R185" s="273">
        <f>'[1]Costing Sept ''21'!$O$29</f>
        <v>0.68582799999999999</v>
      </c>
      <c r="S185" s="178" t="s">
        <v>180</v>
      </c>
      <c r="T185" s="77"/>
    </row>
    <row r="186" spans="1:20" s="2" customFormat="1" ht="63.75" customHeight="1" x14ac:dyDescent="0.2">
      <c r="A186" s="299">
        <v>1</v>
      </c>
      <c r="B186" s="301" t="s">
        <v>132</v>
      </c>
      <c r="C186" s="291" t="s">
        <v>196</v>
      </c>
      <c r="D186" s="331" t="s">
        <v>121</v>
      </c>
      <c r="E186" s="340"/>
      <c r="F186" s="342" t="s">
        <v>156</v>
      </c>
      <c r="G186" s="338" t="s">
        <v>199</v>
      </c>
      <c r="H186" s="340" t="s">
        <v>197</v>
      </c>
      <c r="I186" s="196" t="s">
        <v>18</v>
      </c>
      <c r="J186" s="273">
        <f>'[1]Costing Sept ''21'!$O$30</f>
        <v>0.82611100000000004</v>
      </c>
      <c r="K186" s="182" t="s">
        <v>180</v>
      </c>
      <c r="L186" s="273">
        <f>'[1]Costing Sept ''21'!$O$30</f>
        <v>0.82611100000000004</v>
      </c>
      <c r="M186" s="182" t="s">
        <v>180</v>
      </c>
      <c r="N186" s="182" t="s">
        <v>180</v>
      </c>
      <c r="O186" s="273">
        <f>'[1]Costing Sept ''21'!$O$30</f>
        <v>0.82611100000000004</v>
      </c>
      <c r="P186" s="273">
        <f>'[1]Costing Sept ''21'!$O$30</f>
        <v>0.82611100000000004</v>
      </c>
      <c r="Q186" s="273">
        <f>'[1]Costing Sept ''21'!$O$30</f>
        <v>0.82611100000000004</v>
      </c>
      <c r="R186" s="273">
        <f>'[1]Costing Sept ''21'!$O$30</f>
        <v>0.82611100000000004</v>
      </c>
      <c r="S186" s="178" t="s">
        <v>180</v>
      </c>
      <c r="T186" s="191" t="s">
        <v>198</v>
      </c>
    </row>
    <row r="187" spans="1:20" ht="24" customHeight="1" x14ac:dyDescent="0.2">
      <c r="A187" s="300"/>
      <c r="B187" s="302"/>
      <c r="C187" s="291"/>
      <c r="D187" s="332"/>
      <c r="E187" s="341"/>
      <c r="F187" s="343"/>
      <c r="G187" s="339"/>
      <c r="H187" s="341"/>
      <c r="I187" s="88" t="s">
        <v>19</v>
      </c>
      <c r="J187" s="273">
        <f>'[1]Costing Sept ''21'!$O$30</f>
        <v>0.82611100000000004</v>
      </c>
      <c r="K187" s="182" t="s">
        <v>180</v>
      </c>
      <c r="L187" s="273">
        <f>'[1]Costing Sept ''21'!$O$30</f>
        <v>0.82611100000000004</v>
      </c>
      <c r="M187" s="182" t="s">
        <v>180</v>
      </c>
      <c r="N187" s="182" t="s">
        <v>180</v>
      </c>
      <c r="O187" s="273">
        <f>'[1]Costing Sept ''21'!$O$30</f>
        <v>0.82611100000000004</v>
      </c>
      <c r="P187" s="273">
        <f>'[1]Costing Sept ''21'!$O$30</f>
        <v>0.82611100000000004</v>
      </c>
      <c r="Q187" s="273">
        <f>'[1]Costing Sept ''21'!$O$30</f>
        <v>0.82611100000000004</v>
      </c>
      <c r="R187" s="273">
        <f>'[1]Costing Sept ''21'!$O$30</f>
        <v>0.82611100000000004</v>
      </c>
      <c r="S187" s="178" t="s">
        <v>180</v>
      </c>
      <c r="T187" s="77"/>
    </row>
    <row r="188" spans="1:20" s="2" customFormat="1" ht="59.25" customHeight="1" x14ac:dyDescent="0.2">
      <c r="A188" s="299">
        <v>1</v>
      </c>
      <c r="B188" s="301" t="s">
        <v>166</v>
      </c>
      <c r="C188" s="291" t="s">
        <v>196</v>
      </c>
      <c r="D188" s="331" t="s">
        <v>121</v>
      </c>
      <c r="E188" s="340"/>
      <c r="F188" s="342" t="s">
        <v>156</v>
      </c>
      <c r="G188" s="338" t="s">
        <v>199</v>
      </c>
      <c r="H188" s="340" t="s">
        <v>197</v>
      </c>
      <c r="I188" s="196" t="s">
        <v>18</v>
      </c>
      <c r="J188" s="273">
        <f>'[1]Costing Sept ''21'!$O$31</f>
        <v>0.62348000000000015</v>
      </c>
      <c r="K188" s="182" t="s">
        <v>180</v>
      </c>
      <c r="L188" s="273">
        <f>'[1]Costing Sept ''21'!$O$31</f>
        <v>0.62348000000000015</v>
      </c>
      <c r="M188" s="182" t="s">
        <v>180</v>
      </c>
      <c r="N188" s="182" t="s">
        <v>180</v>
      </c>
      <c r="O188" s="273">
        <f>'[1]Costing Sept ''21'!$O$31</f>
        <v>0.62348000000000015</v>
      </c>
      <c r="P188" s="273">
        <f>'[1]Costing Sept ''21'!$O$31</f>
        <v>0.62348000000000015</v>
      </c>
      <c r="Q188" s="273">
        <f>'[1]Costing Sept ''21'!$O$31</f>
        <v>0.62348000000000015</v>
      </c>
      <c r="R188" s="273">
        <f>'[1]Costing Sept ''21'!$O$31</f>
        <v>0.62348000000000015</v>
      </c>
      <c r="S188" s="178" t="s">
        <v>180</v>
      </c>
      <c r="T188" s="191" t="s">
        <v>198</v>
      </c>
    </row>
    <row r="189" spans="1:20" ht="24" customHeight="1" x14ac:dyDescent="0.2">
      <c r="A189" s="300"/>
      <c r="B189" s="302"/>
      <c r="C189" s="291"/>
      <c r="D189" s="332"/>
      <c r="E189" s="341"/>
      <c r="F189" s="343"/>
      <c r="G189" s="339"/>
      <c r="H189" s="341"/>
      <c r="I189" s="88" t="s">
        <v>19</v>
      </c>
      <c r="J189" s="273">
        <f>'[1]Costing Sept ''21'!$O$31</f>
        <v>0.62348000000000015</v>
      </c>
      <c r="K189" s="182" t="s">
        <v>180</v>
      </c>
      <c r="L189" s="273">
        <f>'[1]Costing Sept ''21'!$O$31</f>
        <v>0.62348000000000015</v>
      </c>
      <c r="M189" s="182" t="s">
        <v>180</v>
      </c>
      <c r="N189" s="182" t="s">
        <v>180</v>
      </c>
      <c r="O189" s="273">
        <f>'[1]Costing Sept ''21'!$O$31</f>
        <v>0.62348000000000015</v>
      </c>
      <c r="P189" s="273">
        <f>'[1]Costing Sept ''21'!$O$31</f>
        <v>0.62348000000000015</v>
      </c>
      <c r="Q189" s="273">
        <f>'[1]Costing Sept ''21'!$O$31</f>
        <v>0.62348000000000015</v>
      </c>
      <c r="R189" s="273">
        <f>'[1]Costing Sept ''21'!$O$31</f>
        <v>0.62348000000000015</v>
      </c>
      <c r="S189" s="178" t="s">
        <v>180</v>
      </c>
      <c r="T189" s="77"/>
    </row>
    <row r="190" spans="1:20" s="2" customFormat="1" ht="59.25" customHeight="1" x14ac:dyDescent="0.2">
      <c r="A190" s="299">
        <v>1</v>
      </c>
      <c r="B190" s="301" t="s">
        <v>169</v>
      </c>
      <c r="C190" s="291" t="s">
        <v>196</v>
      </c>
      <c r="D190" s="331" t="s">
        <v>121</v>
      </c>
      <c r="E190" s="340"/>
      <c r="F190" s="342" t="s">
        <v>156</v>
      </c>
      <c r="G190" s="338" t="s">
        <v>200</v>
      </c>
      <c r="H190" s="340" t="s">
        <v>197</v>
      </c>
      <c r="I190" s="196" t="s">
        <v>18</v>
      </c>
      <c r="J190" s="273">
        <f>'[1]Costing Sept ''21'!$O$32</f>
        <v>0.65465400000000007</v>
      </c>
      <c r="K190" s="182" t="s">
        <v>180</v>
      </c>
      <c r="L190" s="273">
        <f>'[1]Costing Sept ''21'!$O$32</f>
        <v>0.65465400000000007</v>
      </c>
      <c r="M190" s="182" t="s">
        <v>180</v>
      </c>
      <c r="N190" s="182" t="s">
        <v>180</v>
      </c>
      <c r="O190" s="273">
        <f>'[1]Costing Sept ''21'!$O$32</f>
        <v>0.65465400000000007</v>
      </c>
      <c r="P190" s="273">
        <f>'[1]Costing Sept ''21'!$O$32</f>
        <v>0.65465400000000007</v>
      </c>
      <c r="Q190" s="273">
        <f>'[1]Costing Sept ''21'!$O$32</f>
        <v>0.65465400000000007</v>
      </c>
      <c r="R190" s="273">
        <f>'[1]Costing Sept ''21'!$O$32</f>
        <v>0.65465400000000007</v>
      </c>
      <c r="S190" s="178" t="s">
        <v>180</v>
      </c>
      <c r="T190" s="191" t="s">
        <v>198</v>
      </c>
    </row>
    <row r="191" spans="1:20" ht="37.5" customHeight="1" x14ac:dyDescent="0.2">
      <c r="A191" s="300"/>
      <c r="B191" s="302"/>
      <c r="C191" s="291"/>
      <c r="D191" s="332"/>
      <c r="E191" s="341"/>
      <c r="F191" s="343"/>
      <c r="G191" s="339"/>
      <c r="H191" s="341"/>
      <c r="I191" s="88" t="s">
        <v>19</v>
      </c>
      <c r="J191" s="273">
        <f>'[1]Costing Sept ''21'!$O$32</f>
        <v>0.65465400000000007</v>
      </c>
      <c r="K191" s="182" t="s">
        <v>180</v>
      </c>
      <c r="L191" s="273">
        <f>'[1]Costing Sept ''21'!$O$32</f>
        <v>0.65465400000000007</v>
      </c>
      <c r="M191" s="182" t="s">
        <v>180</v>
      </c>
      <c r="N191" s="182" t="s">
        <v>180</v>
      </c>
      <c r="O191" s="273">
        <f>'[1]Costing Sept ''21'!$O$32</f>
        <v>0.65465400000000007</v>
      </c>
      <c r="P191" s="273">
        <f>'[1]Costing Sept ''21'!$O$32</f>
        <v>0.65465400000000007</v>
      </c>
      <c r="Q191" s="273">
        <f>'[1]Costing Sept ''21'!$O$32</f>
        <v>0.65465400000000007</v>
      </c>
      <c r="R191" s="273">
        <f>'[1]Costing Sept ''21'!$O$32</f>
        <v>0.65465400000000007</v>
      </c>
      <c r="S191" s="178" t="s">
        <v>180</v>
      </c>
      <c r="T191" s="77"/>
    </row>
    <row r="192" spans="1:20" s="2" customFormat="1" ht="59.25" customHeight="1" x14ac:dyDescent="0.2">
      <c r="A192" s="299">
        <v>1</v>
      </c>
      <c r="B192" s="301" t="s">
        <v>170</v>
      </c>
      <c r="C192" s="291" t="s">
        <v>196</v>
      </c>
      <c r="D192" s="331" t="s">
        <v>121</v>
      </c>
      <c r="E192" s="340"/>
      <c r="F192" s="342" t="s">
        <v>156</v>
      </c>
      <c r="G192" s="338" t="s">
        <v>201</v>
      </c>
      <c r="H192" s="340" t="s">
        <v>197</v>
      </c>
      <c r="I192" s="196" t="s">
        <v>18</v>
      </c>
      <c r="J192" s="273">
        <f>'[1]Costing Sept ''21'!$O$33</f>
        <v>0.592306</v>
      </c>
      <c r="K192" s="182" t="s">
        <v>180</v>
      </c>
      <c r="L192" s="273">
        <f>'[1]Costing Sept ''21'!$O$33</f>
        <v>0.592306</v>
      </c>
      <c r="M192" s="182" t="s">
        <v>180</v>
      </c>
      <c r="N192" s="182" t="s">
        <v>180</v>
      </c>
      <c r="O192" s="273">
        <f>'[1]Costing Sept ''21'!$O$33</f>
        <v>0.592306</v>
      </c>
      <c r="P192" s="273">
        <f>'[1]Costing Sept ''21'!$O$33</f>
        <v>0.592306</v>
      </c>
      <c r="Q192" s="273">
        <f>'[1]Costing Sept ''21'!$O$33</f>
        <v>0.592306</v>
      </c>
      <c r="R192" s="273">
        <f>'[1]Costing Sept ''21'!$O$33</f>
        <v>0.592306</v>
      </c>
      <c r="S192" s="178" t="s">
        <v>180</v>
      </c>
      <c r="T192" s="191" t="s">
        <v>198</v>
      </c>
    </row>
    <row r="193" spans="1:20" ht="37.5" customHeight="1" x14ac:dyDescent="0.2">
      <c r="A193" s="300"/>
      <c r="B193" s="302"/>
      <c r="C193" s="291"/>
      <c r="D193" s="332"/>
      <c r="E193" s="341"/>
      <c r="F193" s="343"/>
      <c r="G193" s="339"/>
      <c r="H193" s="341"/>
      <c r="I193" s="88" t="s">
        <v>19</v>
      </c>
      <c r="J193" s="273">
        <f>'[1]Costing Sept ''21'!$O$33</f>
        <v>0.592306</v>
      </c>
      <c r="K193" s="182" t="s">
        <v>180</v>
      </c>
      <c r="L193" s="273">
        <f>'[1]Costing Sept ''21'!$O$33</f>
        <v>0.592306</v>
      </c>
      <c r="M193" s="182" t="s">
        <v>180</v>
      </c>
      <c r="N193" s="182" t="s">
        <v>180</v>
      </c>
      <c r="O193" s="273">
        <f>'[1]Costing Sept ''21'!$O$33</f>
        <v>0.592306</v>
      </c>
      <c r="P193" s="273">
        <f>'[1]Costing Sept ''21'!$O$33</f>
        <v>0.592306</v>
      </c>
      <c r="Q193" s="273">
        <f>'[1]Costing Sept ''21'!$O$33</f>
        <v>0.592306</v>
      </c>
      <c r="R193" s="273">
        <f>'[1]Costing Sept ''21'!$O$33</f>
        <v>0.592306</v>
      </c>
      <c r="S193" s="178" t="s">
        <v>180</v>
      </c>
      <c r="T193" s="77"/>
    </row>
    <row r="194" spans="1:20" s="2" customFormat="1" ht="59.25" customHeight="1" x14ac:dyDescent="0.2">
      <c r="A194" s="299">
        <v>1</v>
      </c>
      <c r="B194" s="301" t="s">
        <v>202</v>
      </c>
      <c r="C194" s="291" t="s">
        <v>196</v>
      </c>
      <c r="D194" s="331" t="s">
        <v>121</v>
      </c>
      <c r="E194" s="340"/>
      <c r="F194" s="342" t="s">
        <v>156</v>
      </c>
      <c r="G194" s="338" t="s">
        <v>203</v>
      </c>
      <c r="H194" s="340" t="s">
        <v>197</v>
      </c>
      <c r="I194" s="196" t="s">
        <v>18</v>
      </c>
      <c r="J194" s="273">
        <f>'[1]Costing Sept ''21'!$O$34</f>
        <v>0.62348000000000015</v>
      </c>
      <c r="K194" s="182" t="s">
        <v>180</v>
      </c>
      <c r="L194" s="273">
        <f>'[1]Costing Sept ''21'!$O$34</f>
        <v>0.62348000000000015</v>
      </c>
      <c r="M194" s="182" t="s">
        <v>180</v>
      </c>
      <c r="N194" s="182" t="s">
        <v>180</v>
      </c>
      <c r="O194" s="273">
        <f>'[1]Costing Sept ''21'!$O$34</f>
        <v>0.62348000000000015</v>
      </c>
      <c r="P194" s="273">
        <f>'[1]Costing Sept ''21'!$O$34</f>
        <v>0.62348000000000015</v>
      </c>
      <c r="Q194" s="273">
        <f>'[1]Costing Sept ''21'!$O$34</f>
        <v>0.62348000000000015</v>
      </c>
      <c r="R194" s="273">
        <f>'[1]Costing Sept ''21'!$O$34</f>
        <v>0.62348000000000015</v>
      </c>
      <c r="S194" s="178" t="s">
        <v>180</v>
      </c>
      <c r="T194" s="191" t="s">
        <v>198</v>
      </c>
    </row>
    <row r="195" spans="1:20" ht="51.75" customHeight="1" x14ac:dyDescent="0.2">
      <c r="A195" s="300"/>
      <c r="B195" s="302"/>
      <c r="C195" s="291"/>
      <c r="D195" s="332"/>
      <c r="E195" s="341"/>
      <c r="F195" s="343"/>
      <c r="G195" s="339"/>
      <c r="H195" s="341"/>
      <c r="I195" s="88" t="s">
        <v>19</v>
      </c>
      <c r="J195" s="273">
        <f>'[1]Costing Sept ''21'!$O$34</f>
        <v>0.62348000000000015</v>
      </c>
      <c r="K195" s="182" t="s">
        <v>180</v>
      </c>
      <c r="L195" s="273">
        <f>'[1]Costing Sept ''21'!$O$34</f>
        <v>0.62348000000000015</v>
      </c>
      <c r="M195" s="182" t="s">
        <v>180</v>
      </c>
      <c r="N195" s="182" t="s">
        <v>180</v>
      </c>
      <c r="O195" s="273">
        <f>'[1]Costing Sept ''21'!$O$34</f>
        <v>0.62348000000000015</v>
      </c>
      <c r="P195" s="273">
        <f>'[1]Costing Sept ''21'!$O$34</f>
        <v>0.62348000000000015</v>
      </c>
      <c r="Q195" s="273">
        <f>'[1]Costing Sept ''21'!$O$34</f>
        <v>0.62348000000000015</v>
      </c>
      <c r="R195" s="273">
        <f>'[1]Costing Sept ''21'!$O$34</f>
        <v>0.62348000000000015</v>
      </c>
      <c r="S195" s="178" t="s">
        <v>180</v>
      </c>
      <c r="T195" s="77"/>
    </row>
    <row r="196" spans="1:20" s="2" customFormat="1" ht="59.25" customHeight="1" x14ac:dyDescent="0.2">
      <c r="A196" s="299">
        <v>1</v>
      </c>
      <c r="B196" s="301" t="s">
        <v>204</v>
      </c>
      <c r="C196" s="291" t="s">
        <v>196</v>
      </c>
      <c r="D196" s="331" t="s">
        <v>121</v>
      </c>
      <c r="E196" s="340"/>
      <c r="F196" s="342" t="s">
        <v>156</v>
      </c>
      <c r="G196" s="338" t="s">
        <v>205</v>
      </c>
      <c r="H196" s="340" t="s">
        <v>197</v>
      </c>
      <c r="I196" s="196" t="s">
        <v>18</v>
      </c>
      <c r="J196" s="273">
        <f>'[1]Costing Sept ''21'!$O$35</f>
        <v>0.51437100000000002</v>
      </c>
      <c r="K196" s="182" t="s">
        <v>180</v>
      </c>
      <c r="L196" s="273">
        <f>'[1]Costing Sept ''21'!$O$35</f>
        <v>0.51437100000000002</v>
      </c>
      <c r="M196" s="182" t="s">
        <v>180</v>
      </c>
      <c r="N196" s="182" t="s">
        <v>180</v>
      </c>
      <c r="O196" s="273">
        <f>'[1]Costing Sept ''21'!$O$35</f>
        <v>0.51437100000000002</v>
      </c>
      <c r="P196" s="273">
        <f>'[1]Costing Sept ''21'!$O$35</f>
        <v>0.51437100000000002</v>
      </c>
      <c r="Q196" s="273">
        <f>'[1]Costing Sept ''21'!$O$35</f>
        <v>0.51437100000000002</v>
      </c>
      <c r="R196" s="273">
        <f>'[1]Costing Sept ''21'!$O$35</f>
        <v>0.51437100000000002</v>
      </c>
      <c r="S196" s="178" t="s">
        <v>180</v>
      </c>
      <c r="T196" s="191" t="s">
        <v>198</v>
      </c>
    </row>
    <row r="197" spans="1:20" ht="51.75" customHeight="1" x14ac:dyDescent="0.2">
      <c r="A197" s="300"/>
      <c r="B197" s="302"/>
      <c r="C197" s="291"/>
      <c r="D197" s="332"/>
      <c r="E197" s="341"/>
      <c r="F197" s="343"/>
      <c r="G197" s="339"/>
      <c r="H197" s="341"/>
      <c r="I197" s="88" t="s">
        <v>19</v>
      </c>
      <c r="J197" s="273">
        <f>'[1]Costing Sept ''21'!$O$35</f>
        <v>0.51437100000000002</v>
      </c>
      <c r="K197" s="182" t="s">
        <v>180</v>
      </c>
      <c r="L197" s="273">
        <f>'[1]Costing Sept ''21'!$O$35</f>
        <v>0.51437100000000002</v>
      </c>
      <c r="M197" s="182" t="s">
        <v>180</v>
      </c>
      <c r="N197" s="182" t="s">
        <v>180</v>
      </c>
      <c r="O197" s="273">
        <f>'[1]Costing Sept ''21'!$O$35</f>
        <v>0.51437100000000002</v>
      </c>
      <c r="P197" s="273">
        <f>'[1]Costing Sept ''21'!$O$35</f>
        <v>0.51437100000000002</v>
      </c>
      <c r="Q197" s="273">
        <f>'[1]Costing Sept ''21'!$O$35</f>
        <v>0.51437100000000002</v>
      </c>
      <c r="R197" s="273">
        <f>'[1]Costing Sept ''21'!$O$35</f>
        <v>0.51437100000000002</v>
      </c>
      <c r="S197" s="178" t="s">
        <v>180</v>
      </c>
      <c r="T197" s="77"/>
    </row>
    <row r="198" spans="1:20" s="2" customFormat="1" ht="59.25" customHeight="1" x14ac:dyDescent="0.2">
      <c r="A198" s="299">
        <v>1</v>
      </c>
      <c r="B198" s="301" t="s">
        <v>206</v>
      </c>
      <c r="C198" s="291" t="s">
        <v>196</v>
      </c>
      <c r="D198" s="331" t="s">
        <v>121</v>
      </c>
      <c r="E198" s="340"/>
      <c r="F198" s="342" t="s">
        <v>156</v>
      </c>
      <c r="G198" s="338" t="s">
        <v>207</v>
      </c>
      <c r="H198" s="340" t="s">
        <v>197</v>
      </c>
      <c r="I198" s="196" t="s">
        <v>18</v>
      </c>
      <c r="J198" s="273">
        <f>'[1]Costing Sept ''21'!$O$36</f>
        <v>0.62348000000000015</v>
      </c>
      <c r="K198" s="182" t="s">
        <v>180</v>
      </c>
      <c r="L198" s="273">
        <f>'[1]Costing Sept ''21'!$O$36</f>
        <v>0.62348000000000015</v>
      </c>
      <c r="M198" s="182" t="s">
        <v>180</v>
      </c>
      <c r="N198" s="182" t="s">
        <v>180</v>
      </c>
      <c r="O198" s="273">
        <f>'[1]Costing Sept ''21'!$O$36</f>
        <v>0.62348000000000015</v>
      </c>
      <c r="P198" s="273">
        <f>'[1]Costing Sept ''21'!$O$36</f>
        <v>0.62348000000000015</v>
      </c>
      <c r="Q198" s="273">
        <f>'[1]Costing Sept ''21'!$O$36</f>
        <v>0.62348000000000015</v>
      </c>
      <c r="R198" s="273">
        <f>'[1]Costing Sept ''21'!$O$36</f>
        <v>0.62348000000000015</v>
      </c>
      <c r="S198" s="178" t="s">
        <v>180</v>
      </c>
      <c r="T198" s="191" t="s">
        <v>198</v>
      </c>
    </row>
    <row r="199" spans="1:20" ht="51.75" customHeight="1" x14ac:dyDescent="0.2">
      <c r="A199" s="300"/>
      <c r="B199" s="302"/>
      <c r="C199" s="291"/>
      <c r="D199" s="332"/>
      <c r="E199" s="341"/>
      <c r="F199" s="343"/>
      <c r="G199" s="339"/>
      <c r="H199" s="341"/>
      <c r="I199" s="88" t="s">
        <v>19</v>
      </c>
      <c r="J199" s="273">
        <f>'[1]Costing Sept ''21'!$O$36</f>
        <v>0.62348000000000015</v>
      </c>
      <c r="K199" s="182" t="s">
        <v>180</v>
      </c>
      <c r="L199" s="273">
        <f>'[1]Costing Sept ''21'!$O$36</f>
        <v>0.62348000000000015</v>
      </c>
      <c r="M199" s="182" t="s">
        <v>180</v>
      </c>
      <c r="N199" s="182" t="s">
        <v>180</v>
      </c>
      <c r="O199" s="273">
        <f>'[1]Costing Sept ''21'!$O$36</f>
        <v>0.62348000000000015</v>
      </c>
      <c r="P199" s="273">
        <f>'[1]Costing Sept ''21'!$O$36</f>
        <v>0.62348000000000015</v>
      </c>
      <c r="Q199" s="273">
        <f>'[1]Costing Sept ''21'!$O$36</f>
        <v>0.62348000000000015</v>
      </c>
      <c r="R199" s="273">
        <f>'[1]Costing Sept ''21'!$O$36</f>
        <v>0.62348000000000015</v>
      </c>
      <c r="S199" s="178" t="s">
        <v>180</v>
      </c>
      <c r="T199" s="77"/>
    </row>
    <row r="200" spans="1:20" s="2" customFormat="1" ht="59.25" customHeight="1" x14ac:dyDescent="0.2">
      <c r="A200" s="299">
        <v>1</v>
      </c>
      <c r="B200" s="301" t="s">
        <v>208</v>
      </c>
      <c r="C200" s="291" t="s">
        <v>196</v>
      </c>
      <c r="D200" s="331" t="s">
        <v>121</v>
      </c>
      <c r="E200" s="340"/>
      <c r="F200" s="342" t="s">
        <v>156</v>
      </c>
      <c r="G200" s="338" t="s">
        <v>209</v>
      </c>
      <c r="H200" s="340" t="s">
        <v>197</v>
      </c>
      <c r="I200" s="196" t="s">
        <v>18</v>
      </c>
      <c r="J200" s="273">
        <f>'[1]Costing Sept ''21'!$O$37</f>
        <v>0.74817600000000006</v>
      </c>
      <c r="K200" s="182" t="s">
        <v>180</v>
      </c>
      <c r="L200" s="273">
        <f>'[1]Costing Sept ''21'!$O$37</f>
        <v>0.74817600000000006</v>
      </c>
      <c r="M200" s="182" t="s">
        <v>180</v>
      </c>
      <c r="N200" s="182" t="s">
        <v>180</v>
      </c>
      <c r="O200" s="273">
        <f>'[1]Costing Sept ''21'!$O$37</f>
        <v>0.74817600000000006</v>
      </c>
      <c r="P200" s="273">
        <f>'[1]Costing Sept ''21'!$O$37</f>
        <v>0.74817600000000006</v>
      </c>
      <c r="Q200" s="273">
        <f>'[1]Costing Sept ''21'!$O$37</f>
        <v>0.74817600000000006</v>
      </c>
      <c r="R200" s="273">
        <f>'[1]Costing Sept ''21'!$O$37</f>
        <v>0.74817600000000006</v>
      </c>
      <c r="S200" s="178" t="s">
        <v>180</v>
      </c>
      <c r="T200" s="191" t="s">
        <v>198</v>
      </c>
    </row>
    <row r="201" spans="1:20" ht="35.25" customHeight="1" x14ac:dyDescent="0.2">
      <c r="A201" s="300"/>
      <c r="B201" s="302"/>
      <c r="C201" s="291"/>
      <c r="D201" s="332"/>
      <c r="E201" s="341"/>
      <c r="F201" s="343"/>
      <c r="G201" s="339"/>
      <c r="H201" s="341"/>
      <c r="I201" s="88" t="s">
        <v>19</v>
      </c>
      <c r="J201" s="273">
        <f>'[1]Costing Sept ''21'!$O$37</f>
        <v>0.74817600000000006</v>
      </c>
      <c r="K201" s="182" t="s">
        <v>180</v>
      </c>
      <c r="L201" s="273">
        <f>'[1]Costing Sept ''21'!$O$37</f>
        <v>0.74817600000000006</v>
      </c>
      <c r="M201" s="182" t="s">
        <v>180</v>
      </c>
      <c r="N201" s="182" t="s">
        <v>180</v>
      </c>
      <c r="O201" s="273">
        <f>'[1]Costing Sept ''21'!$O$37</f>
        <v>0.74817600000000006</v>
      </c>
      <c r="P201" s="273">
        <f>'[1]Costing Sept ''21'!$O$37</f>
        <v>0.74817600000000006</v>
      </c>
      <c r="Q201" s="273">
        <f>'[1]Costing Sept ''21'!$O$37</f>
        <v>0.74817600000000006</v>
      </c>
      <c r="R201" s="273">
        <f>'[1]Costing Sept ''21'!$O$37</f>
        <v>0.74817600000000006</v>
      </c>
      <c r="S201" s="178" t="s">
        <v>180</v>
      </c>
      <c r="T201" s="77"/>
    </row>
    <row r="202" spans="1:20" s="2" customFormat="1" ht="59.25" customHeight="1" x14ac:dyDescent="0.2">
      <c r="A202" s="299">
        <v>1</v>
      </c>
      <c r="B202" s="301" t="s">
        <v>210</v>
      </c>
      <c r="C202" s="291" t="s">
        <v>196</v>
      </c>
      <c r="D202" s="331" t="s">
        <v>121</v>
      </c>
      <c r="E202" s="340"/>
      <c r="F202" s="342" t="s">
        <v>156</v>
      </c>
      <c r="G202" s="338" t="s">
        <v>211</v>
      </c>
      <c r="H202" s="340" t="s">
        <v>197</v>
      </c>
      <c r="I202" s="196" t="s">
        <v>18</v>
      </c>
      <c r="J202" s="273">
        <f>'[1]Costing Sept ''21'!$O$38</f>
        <v>0.93522000000000005</v>
      </c>
      <c r="K202" s="182" t="s">
        <v>180</v>
      </c>
      <c r="L202" s="273">
        <f>'[1]Costing Sept ''21'!$O$38</f>
        <v>0.93522000000000005</v>
      </c>
      <c r="M202" s="182" t="s">
        <v>180</v>
      </c>
      <c r="N202" s="182" t="s">
        <v>180</v>
      </c>
      <c r="O202" s="273">
        <f>'[1]Costing Sept ''21'!$O$38</f>
        <v>0.93522000000000005</v>
      </c>
      <c r="P202" s="273">
        <f>'[1]Costing Sept ''21'!$O$38</f>
        <v>0.93522000000000005</v>
      </c>
      <c r="Q202" s="273">
        <f>'[1]Costing Sept ''21'!$O$38</f>
        <v>0.93522000000000005</v>
      </c>
      <c r="R202" s="273">
        <f>'[1]Costing Sept ''21'!$O$38</f>
        <v>0.93522000000000005</v>
      </c>
      <c r="S202" s="178" t="s">
        <v>180</v>
      </c>
      <c r="T202" s="191" t="s">
        <v>198</v>
      </c>
    </row>
    <row r="203" spans="1:20" ht="35.25" customHeight="1" x14ac:dyDescent="0.2">
      <c r="A203" s="300"/>
      <c r="B203" s="302"/>
      <c r="C203" s="291"/>
      <c r="D203" s="332"/>
      <c r="E203" s="341"/>
      <c r="F203" s="343"/>
      <c r="G203" s="339"/>
      <c r="H203" s="341"/>
      <c r="I203" s="88" t="s">
        <v>19</v>
      </c>
      <c r="J203" s="273">
        <f>'[1]Costing Sept ''21'!$O$38</f>
        <v>0.93522000000000005</v>
      </c>
      <c r="K203" s="182" t="s">
        <v>180</v>
      </c>
      <c r="L203" s="273">
        <f>'[1]Costing Sept ''21'!$O$38</f>
        <v>0.93522000000000005</v>
      </c>
      <c r="M203" s="182" t="s">
        <v>180</v>
      </c>
      <c r="N203" s="182" t="s">
        <v>180</v>
      </c>
      <c r="O203" s="273">
        <f>'[1]Costing Sept ''21'!$O$38</f>
        <v>0.93522000000000005</v>
      </c>
      <c r="P203" s="273">
        <f>'[1]Costing Sept ''21'!$O$38</f>
        <v>0.93522000000000005</v>
      </c>
      <c r="Q203" s="273">
        <f>'[1]Costing Sept ''21'!$O$38</f>
        <v>0.93522000000000005</v>
      </c>
      <c r="R203" s="273">
        <f>'[1]Costing Sept ''21'!$O$38</f>
        <v>0.93522000000000005</v>
      </c>
      <c r="S203" s="178" t="s">
        <v>180</v>
      </c>
      <c r="T203" s="77"/>
    </row>
    <row r="204" spans="1:20" s="2" customFormat="1" ht="59.25" customHeight="1" x14ac:dyDescent="0.2">
      <c r="A204" s="299">
        <v>1</v>
      </c>
      <c r="B204" s="301" t="s">
        <v>212</v>
      </c>
      <c r="C204" s="291" t="s">
        <v>196</v>
      </c>
      <c r="D204" s="331" t="s">
        <v>121</v>
      </c>
      <c r="E204" s="340"/>
      <c r="F204" s="342" t="s">
        <v>156</v>
      </c>
      <c r="G204" s="338" t="s">
        <v>213</v>
      </c>
      <c r="H204" s="340" t="s">
        <v>197</v>
      </c>
      <c r="I204" s="196" t="s">
        <v>18</v>
      </c>
      <c r="J204" s="273">
        <f>'[1]Costing Sept ''21'!$O$37</f>
        <v>0.74817600000000006</v>
      </c>
      <c r="K204" s="182" t="s">
        <v>180</v>
      </c>
      <c r="L204" s="273">
        <f>'[1]Costing Sept ''21'!$O$37</f>
        <v>0.74817600000000006</v>
      </c>
      <c r="M204" s="182" t="s">
        <v>180</v>
      </c>
      <c r="N204" s="182" t="s">
        <v>180</v>
      </c>
      <c r="O204" s="273">
        <f>'[1]Costing Sept ''21'!$O$37</f>
        <v>0.74817600000000006</v>
      </c>
      <c r="P204" s="273">
        <f>'[1]Costing Sept ''21'!$O$37</f>
        <v>0.74817600000000006</v>
      </c>
      <c r="Q204" s="273">
        <f>'[1]Costing Sept ''21'!$O$37</f>
        <v>0.74817600000000006</v>
      </c>
      <c r="R204" s="273">
        <f>'[1]Costing Sept ''21'!$O$37</f>
        <v>0.74817600000000006</v>
      </c>
      <c r="S204" s="178" t="s">
        <v>180</v>
      </c>
      <c r="T204" s="191" t="s">
        <v>198</v>
      </c>
    </row>
    <row r="205" spans="1:20" ht="43.5" customHeight="1" x14ac:dyDescent="0.2">
      <c r="A205" s="300"/>
      <c r="B205" s="302"/>
      <c r="C205" s="291"/>
      <c r="D205" s="332"/>
      <c r="E205" s="341"/>
      <c r="F205" s="343"/>
      <c r="G205" s="339"/>
      <c r="H205" s="341"/>
      <c r="I205" s="88" t="s">
        <v>19</v>
      </c>
      <c r="J205" s="273">
        <f>'[1]Costing Sept ''21'!$O$37</f>
        <v>0.74817600000000006</v>
      </c>
      <c r="K205" s="182" t="s">
        <v>180</v>
      </c>
      <c r="L205" s="273">
        <f>'[1]Costing Sept ''21'!$O$37</f>
        <v>0.74817600000000006</v>
      </c>
      <c r="M205" s="182" t="s">
        <v>180</v>
      </c>
      <c r="N205" s="182" t="s">
        <v>180</v>
      </c>
      <c r="O205" s="273">
        <f>'[1]Costing Sept ''21'!$O$37</f>
        <v>0.74817600000000006</v>
      </c>
      <c r="P205" s="273">
        <f>'[1]Costing Sept ''21'!$O$37</f>
        <v>0.74817600000000006</v>
      </c>
      <c r="Q205" s="273">
        <f>'[1]Costing Sept ''21'!$O$37</f>
        <v>0.74817600000000006</v>
      </c>
      <c r="R205" s="273">
        <f>'[1]Costing Sept ''21'!$O$37</f>
        <v>0.74817600000000006</v>
      </c>
      <c r="S205" s="178" t="s">
        <v>180</v>
      </c>
      <c r="T205" s="77"/>
    </row>
    <row r="206" spans="1:20" s="2" customFormat="1" ht="59.25" customHeight="1" x14ac:dyDescent="0.2">
      <c r="A206" s="299">
        <v>1</v>
      </c>
      <c r="B206" s="301" t="s">
        <v>214</v>
      </c>
      <c r="C206" s="291" t="s">
        <v>196</v>
      </c>
      <c r="D206" s="331" t="s">
        <v>121</v>
      </c>
      <c r="E206" s="340"/>
      <c r="F206" s="342" t="s">
        <v>156</v>
      </c>
      <c r="G206" s="338" t="s">
        <v>213</v>
      </c>
      <c r="H206" s="340" t="s">
        <v>197</v>
      </c>
      <c r="I206" s="196" t="s">
        <v>18</v>
      </c>
      <c r="J206" s="273">
        <f>'[1]Costing Sept ''21'!$O$40</f>
        <v>0.79493700000000012</v>
      </c>
      <c r="K206" s="182" t="s">
        <v>180</v>
      </c>
      <c r="L206" s="273">
        <f>'[1]Costing Sept ''21'!$O$40</f>
        <v>0.79493700000000012</v>
      </c>
      <c r="M206" s="182" t="s">
        <v>180</v>
      </c>
      <c r="N206" s="182" t="s">
        <v>180</v>
      </c>
      <c r="O206" s="273">
        <f>'[1]Costing Sept ''21'!$O$40</f>
        <v>0.79493700000000012</v>
      </c>
      <c r="P206" s="273">
        <f>'[1]Costing Sept ''21'!$O$40</f>
        <v>0.79493700000000012</v>
      </c>
      <c r="Q206" s="273">
        <f>'[1]Costing Sept ''21'!$O$40</f>
        <v>0.79493700000000012</v>
      </c>
      <c r="R206" s="273">
        <f>'[1]Costing Sept ''21'!$O$40</f>
        <v>0.79493700000000012</v>
      </c>
      <c r="S206" s="178" t="s">
        <v>180</v>
      </c>
      <c r="T206" s="191" t="s">
        <v>198</v>
      </c>
    </row>
    <row r="207" spans="1:20" ht="43.5" customHeight="1" x14ac:dyDescent="0.2">
      <c r="A207" s="300"/>
      <c r="B207" s="302"/>
      <c r="C207" s="291"/>
      <c r="D207" s="332"/>
      <c r="E207" s="341"/>
      <c r="F207" s="343"/>
      <c r="G207" s="339"/>
      <c r="H207" s="341"/>
      <c r="I207" s="88" t="s">
        <v>19</v>
      </c>
      <c r="J207" s="273">
        <f>'[1]Costing Sept ''21'!$O$40</f>
        <v>0.79493700000000012</v>
      </c>
      <c r="K207" s="182" t="s">
        <v>180</v>
      </c>
      <c r="L207" s="273">
        <f>'[1]Costing Sept ''21'!$O$40</f>
        <v>0.79493700000000012</v>
      </c>
      <c r="M207" s="182" t="s">
        <v>180</v>
      </c>
      <c r="N207" s="182" t="s">
        <v>180</v>
      </c>
      <c r="O207" s="273">
        <f>'[1]Costing Sept ''21'!$O$40</f>
        <v>0.79493700000000012</v>
      </c>
      <c r="P207" s="273">
        <f>'[1]Costing Sept ''21'!$O$40</f>
        <v>0.79493700000000012</v>
      </c>
      <c r="Q207" s="273">
        <f>'[1]Costing Sept ''21'!$O$40</f>
        <v>0.79493700000000012</v>
      </c>
      <c r="R207" s="273">
        <f>'[1]Costing Sept ''21'!$O$40</f>
        <v>0.79493700000000012</v>
      </c>
      <c r="S207" s="178" t="s">
        <v>180</v>
      </c>
      <c r="T207" s="77"/>
    </row>
    <row r="208" spans="1:20" s="2" customFormat="1" ht="22.5" customHeight="1" x14ac:dyDescent="0.2">
      <c r="A208" s="295">
        <v>2</v>
      </c>
      <c r="B208" s="365" t="s">
        <v>189</v>
      </c>
      <c r="C208" s="313" t="s">
        <v>106</v>
      </c>
      <c r="D208" s="313" t="s">
        <v>107</v>
      </c>
      <c r="E208" s="92" t="s">
        <v>108</v>
      </c>
      <c r="F208" s="92" t="s">
        <v>109</v>
      </c>
      <c r="G208" s="313" t="s">
        <v>193</v>
      </c>
      <c r="H208" s="313"/>
      <c r="I208" s="54" t="s">
        <v>18</v>
      </c>
      <c r="J208" s="183">
        <f>(0.8*9/100)+0.8</f>
        <v>0.87200000000000011</v>
      </c>
      <c r="K208" s="183">
        <f t="shared" ref="K208:S209" si="75">(0.8*9/100)+0.8</f>
        <v>0.87200000000000011</v>
      </c>
      <c r="L208" s="183">
        <f t="shared" si="75"/>
        <v>0.87200000000000011</v>
      </c>
      <c r="M208" s="183">
        <f t="shared" si="75"/>
        <v>0.87200000000000011</v>
      </c>
      <c r="N208" s="183">
        <f t="shared" si="75"/>
        <v>0.87200000000000011</v>
      </c>
      <c r="O208" s="183">
        <f t="shared" si="75"/>
        <v>0.87200000000000011</v>
      </c>
      <c r="P208" s="183">
        <f t="shared" si="75"/>
        <v>0.87200000000000011</v>
      </c>
      <c r="Q208" s="183">
        <f t="shared" si="75"/>
        <v>0.87200000000000011</v>
      </c>
      <c r="R208" s="183">
        <f t="shared" si="75"/>
        <v>0.87200000000000011</v>
      </c>
      <c r="S208" s="183">
        <f t="shared" si="75"/>
        <v>0.87200000000000011</v>
      </c>
      <c r="T208" s="90" t="s">
        <v>87</v>
      </c>
    </row>
    <row r="209" spans="1:20" s="2" customFormat="1" ht="16.5" customHeight="1" x14ac:dyDescent="0.2">
      <c r="A209" s="296"/>
      <c r="B209" s="366"/>
      <c r="C209" s="314"/>
      <c r="D209" s="314"/>
      <c r="E209" s="93" t="s">
        <v>111</v>
      </c>
      <c r="F209" s="93" t="s">
        <v>109</v>
      </c>
      <c r="G209" s="314"/>
      <c r="H209" s="314"/>
      <c r="I209" s="139" t="s">
        <v>19</v>
      </c>
      <c r="J209" s="183">
        <f>(0.8*9/100)+0.8</f>
        <v>0.87200000000000011</v>
      </c>
      <c r="K209" s="183">
        <f t="shared" si="75"/>
        <v>0.87200000000000011</v>
      </c>
      <c r="L209" s="183">
        <f t="shared" si="75"/>
        <v>0.87200000000000011</v>
      </c>
      <c r="M209" s="183">
        <f t="shared" si="75"/>
        <v>0.87200000000000011</v>
      </c>
      <c r="N209" s="183">
        <f t="shared" si="75"/>
        <v>0.87200000000000011</v>
      </c>
      <c r="O209" s="183">
        <f t="shared" si="75"/>
        <v>0.87200000000000011</v>
      </c>
      <c r="P209" s="183">
        <f t="shared" si="75"/>
        <v>0.87200000000000011</v>
      </c>
      <c r="Q209" s="183">
        <f t="shared" si="75"/>
        <v>0.87200000000000011</v>
      </c>
      <c r="R209" s="183">
        <f t="shared" si="75"/>
        <v>0.87200000000000011</v>
      </c>
      <c r="S209" s="183">
        <f t="shared" si="75"/>
        <v>0.87200000000000011</v>
      </c>
      <c r="T209" s="90" t="s">
        <v>87</v>
      </c>
    </row>
    <row r="210" spans="1:20" s="102" customFormat="1" ht="22.5" customHeight="1" x14ac:dyDescent="0.2">
      <c r="A210" s="285">
        <v>2</v>
      </c>
      <c r="B210" s="430" t="s">
        <v>190</v>
      </c>
      <c r="C210" s="285" t="s">
        <v>106</v>
      </c>
      <c r="D210" s="285" t="s">
        <v>107</v>
      </c>
      <c r="E210" s="96" t="s">
        <v>108</v>
      </c>
      <c r="F210" s="96" t="s">
        <v>109</v>
      </c>
      <c r="G210" s="285" t="s">
        <v>193</v>
      </c>
      <c r="H210" s="285"/>
      <c r="I210" s="110" t="s">
        <v>18</v>
      </c>
      <c r="J210" s="184">
        <v>1.1200000000000001</v>
      </c>
      <c r="K210" s="184">
        <v>1.1200000000000001</v>
      </c>
      <c r="L210" s="184">
        <v>1.1200000000000001</v>
      </c>
      <c r="M210" s="184">
        <v>1.1200000000000001</v>
      </c>
      <c r="N210" s="184">
        <v>1.1200000000000001</v>
      </c>
      <c r="O210" s="184">
        <v>1.1200000000000001</v>
      </c>
      <c r="P210" s="184">
        <v>1.1200000000000001</v>
      </c>
      <c r="Q210" s="184">
        <v>1.1200000000000001</v>
      </c>
      <c r="R210" s="184">
        <v>1.1200000000000001</v>
      </c>
      <c r="S210" s="184">
        <v>1.1200000000000001</v>
      </c>
      <c r="T210" s="90" t="s">
        <v>87</v>
      </c>
    </row>
    <row r="211" spans="1:20" s="102" customFormat="1" ht="16.5" customHeight="1" x14ac:dyDescent="0.2">
      <c r="A211" s="286"/>
      <c r="B211" s="431"/>
      <c r="C211" s="286"/>
      <c r="D211" s="286"/>
      <c r="E211" s="97" t="s">
        <v>111</v>
      </c>
      <c r="F211" s="97" t="s">
        <v>109</v>
      </c>
      <c r="G211" s="286"/>
      <c r="H211" s="286"/>
      <c r="I211" s="136" t="s">
        <v>19</v>
      </c>
      <c r="J211" s="184">
        <v>1.1200000000000001</v>
      </c>
      <c r="K211" s="184">
        <v>1.1200000000000001</v>
      </c>
      <c r="L211" s="184">
        <v>1.1200000000000001</v>
      </c>
      <c r="M211" s="184">
        <v>1.1200000000000001</v>
      </c>
      <c r="N211" s="184">
        <v>1.1200000000000001</v>
      </c>
      <c r="O211" s="184">
        <v>1.1200000000000001</v>
      </c>
      <c r="P211" s="184">
        <v>1.1200000000000001</v>
      </c>
      <c r="Q211" s="184">
        <v>1.1200000000000001</v>
      </c>
      <c r="R211" s="184">
        <v>1.1200000000000001</v>
      </c>
      <c r="S211" s="184">
        <v>1.1200000000000001</v>
      </c>
      <c r="T211" s="90" t="s">
        <v>87</v>
      </c>
    </row>
    <row r="212" spans="1:20" s="2" customFormat="1" ht="27.75" customHeight="1" x14ac:dyDescent="0.2">
      <c r="A212" s="295">
        <v>3</v>
      </c>
      <c r="B212" s="297" t="s">
        <v>76</v>
      </c>
      <c r="C212" s="93" t="s">
        <v>88</v>
      </c>
      <c r="D212" s="151" t="s">
        <v>89</v>
      </c>
      <c r="E212" s="124">
        <v>0.42</v>
      </c>
      <c r="F212" s="124" t="s">
        <v>90</v>
      </c>
      <c r="G212" s="344" t="s">
        <v>112</v>
      </c>
      <c r="H212" s="162" t="s">
        <v>93</v>
      </c>
      <c r="I212" s="54" t="s">
        <v>18</v>
      </c>
      <c r="J212" s="181">
        <v>0.55000000000000004</v>
      </c>
      <c r="K212" s="181">
        <v>0.55000000000000004</v>
      </c>
      <c r="L212" s="181">
        <v>0.55000000000000004</v>
      </c>
      <c r="M212" s="181">
        <v>0.55000000000000004</v>
      </c>
      <c r="N212" s="181">
        <v>0.55000000000000004</v>
      </c>
      <c r="O212" s="181">
        <v>0.55000000000000004</v>
      </c>
      <c r="P212" s="181">
        <v>0.55000000000000004</v>
      </c>
      <c r="Q212" s="181">
        <v>0.55000000000000004</v>
      </c>
      <c r="R212" s="181">
        <v>0.55000000000000004</v>
      </c>
      <c r="S212" s="181">
        <v>0.55000000000000004</v>
      </c>
      <c r="T212" s="91" t="s">
        <v>92</v>
      </c>
    </row>
    <row r="213" spans="1:20" s="2" customFormat="1" ht="27.75" customHeight="1" x14ac:dyDescent="0.2">
      <c r="A213" s="296"/>
      <c r="B213" s="298"/>
      <c r="C213" s="93" t="s">
        <v>88</v>
      </c>
      <c r="D213" s="151" t="s">
        <v>89</v>
      </c>
      <c r="E213" s="124" t="s">
        <v>113</v>
      </c>
      <c r="F213" s="124" t="s">
        <v>113</v>
      </c>
      <c r="G213" s="344"/>
      <c r="H213" s="162" t="s">
        <v>93</v>
      </c>
      <c r="I213" s="139" t="s">
        <v>19</v>
      </c>
      <c r="J213" s="181">
        <v>0.55000000000000004</v>
      </c>
      <c r="K213" s="181">
        <v>0.55000000000000004</v>
      </c>
      <c r="L213" s="181">
        <v>0.55000000000000004</v>
      </c>
      <c r="M213" s="181">
        <v>0.55000000000000004</v>
      </c>
      <c r="N213" s="181">
        <v>0.55000000000000004</v>
      </c>
      <c r="O213" s="181">
        <v>0.55000000000000004</v>
      </c>
      <c r="P213" s="181">
        <v>0.55000000000000004</v>
      </c>
      <c r="Q213" s="181">
        <v>0.55000000000000004</v>
      </c>
      <c r="R213" s="181">
        <v>0.55000000000000004</v>
      </c>
      <c r="S213" s="181">
        <v>0.55000000000000004</v>
      </c>
      <c r="T213" s="91" t="s">
        <v>92</v>
      </c>
    </row>
    <row r="214" spans="1:20" s="30" customFormat="1" ht="31.5" customHeight="1" x14ac:dyDescent="0.2">
      <c r="A214" s="33">
        <v>20</v>
      </c>
      <c r="B214" s="36" t="s">
        <v>48</v>
      </c>
      <c r="C214" s="157"/>
      <c r="D214" s="157"/>
      <c r="E214" s="157"/>
      <c r="F214" s="157"/>
      <c r="G214" s="157"/>
      <c r="H214" s="157"/>
      <c r="I214" s="23"/>
      <c r="J214" s="262"/>
      <c r="K214" s="179"/>
      <c r="L214" s="179"/>
      <c r="M214" s="179"/>
      <c r="N214" s="179"/>
      <c r="O214" s="179"/>
      <c r="P214" s="179"/>
      <c r="Q214" s="179"/>
      <c r="R214" s="179"/>
      <c r="S214" s="179"/>
      <c r="T214" s="75"/>
    </row>
    <row r="215" spans="1:20" ht="26.25" customHeight="1" x14ac:dyDescent="0.2">
      <c r="A215" s="299">
        <v>1</v>
      </c>
      <c r="B215" s="301" t="s">
        <v>178</v>
      </c>
      <c r="C215" s="348" t="s">
        <v>155</v>
      </c>
      <c r="D215" s="348" t="s">
        <v>179</v>
      </c>
      <c r="E215" s="361"/>
      <c r="F215" s="285" t="s">
        <v>156</v>
      </c>
      <c r="G215" s="369" t="s">
        <v>154</v>
      </c>
      <c r="H215" s="285">
        <v>50</v>
      </c>
      <c r="I215" s="54" t="s">
        <v>18</v>
      </c>
      <c r="J215" s="185">
        <f>'[1]Costing Sept ''21'!$O$41</f>
        <v>23.544000000000004</v>
      </c>
      <c r="K215" s="178" t="s">
        <v>180</v>
      </c>
      <c r="L215" s="185">
        <f>'[1]Costing Sept ''21'!$O$41</f>
        <v>23.544000000000004</v>
      </c>
      <c r="M215" s="178" t="s">
        <v>180</v>
      </c>
      <c r="N215" s="178" t="s">
        <v>180</v>
      </c>
      <c r="O215" s="185">
        <f>'[1]Costing Sept ''21'!$O$41</f>
        <v>23.544000000000004</v>
      </c>
      <c r="P215" s="185">
        <f>'[1]Costing Sept ''21'!$O$41</f>
        <v>23.544000000000004</v>
      </c>
      <c r="Q215" s="185">
        <f>'[1]Costing Sept ''21'!$O$41</f>
        <v>23.544000000000004</v>
      </c>
      <c r="R215" s="185">
        <f>'[1]Costing Sept ''21'!$O$41</f>
        <v>23.544000000000004</v>
      </c>
      <c r="S215" s="178" t="s">
        <v>180</v>
      </c>
      <c r="T215" s="76" t="s">
        <v>85</v>
      </c>
    </row>
    <row r="216" spans="1:20" ht="18" customHeight="1" x14ac:dyDescent="0.2">
      <c r="A216" s="300"/>
      <c r="B216" s="302"/>
      <c r="C216" s="349"/>
      <c r="D216" s="349"/>
      <c r="E216" s="362"/>
      <c r="F216" s="286"/>
      <c r="G216" s="369"/>
      <c r="H216" s="286"/>
      <c r="I216" s="144" t="s">
        <v>19</v>
      </c>
      <c r="J216" s="178"/>
      <c r="K216" s="178"/>
      <c r="L216" s="178"/>
      <c r="M216" s="178"/>
      <c r="N216" s="178"/>
      <c r="O216" s="178"/>
      <c r="P216" s="178"/>
      <c r="Q216" s="178"/>
      <c r="R216" s="178"/>
      <c r="S216" s="178" t="s">
        <v>180</v>
      </c>
      <c r="T216" s="77"/>
    </row>
    <row r="217" spans="1:20" s="2" customFormat="1" ht="15" customHeight="1" x14ac:dyDescent="0.2">
      <c r="A217" s="299">
        <v>2</v>
      </c>
      <c r="B217" s="301" t="s">
        <v>75</v>
      </c>
      <c r="C217" s="391" t="s">
        <v>103</v>
      </c>
      <c r="D217" s="392"/>
      <c r="E217" s="392"/>
      <c r="F217" s="392"/>
      <c r="G217" s="392"/>
      <c r="H217" s="392"/>
      <c r="I217" s="392"/>
      <c r="J217" s="392"/>
      <c r="K217" s="392"/>
      <c r="L217" s="392"/>
      <c r="M217" s="392"/>
      <c r="N217" s="392"/>
      <c r="O217" s="392"/>
      <c r="P217" s="392"/>
      <c r="Q217" s="392"/>
      <c r="R217" s="392"/>
      <c r="S217" s="392"/>
      <c r="T217" s="393"/>
    </row>
    <row r="218" spans="1:20" s="2" customFormat="1" ht="15" customHeight="1" x14ac:dyDescent="0.2">
      <c r="A218" s="300"/>
      <c r="B218" s="302"/>
      <c r="C218" s="394"/>
      <c r="D218" s="395"/>
      <c r="E218" s="395"/>
      <c r="F218" s="395"/>
      <c r="G218" s="395"/>
      <c r="H218" s="395"/>
      <c r="I218" s="395"/>
      <c r="J218" s="395"/>
      <c r="K218" s="395"/>
      <c r="L218" s="395"/>
      <c r="M218" s="395"/>
      <c r="N218" s="395"/>
      <c r="O218" s="395"/>
      <c r="P218" s="395"/>
      <c r="Q218" s="395"/>
      <c r="R218" s="395"/>
      <c r="S218" s="395"/>
      <c r="T218" s="396"/>
    </row>
    <row r="219" spans="1:20" s="107" customFormat="1" ht="15" customHeight="1" x14ac:dyDescent="0.2">
      <c r="A219" s="367">
        <v>3</v>
      </c>
      <c r="B219" s="365" t="s">
        <v>76</v>
      </c>
      <c r="C219" s="367"/>
      <c r="D219" s="367" t="s">
        <v>114</v>
      </c>
      <c r="E219" s="253" t="s">
        <v>113</v>
      </c>
      <c r="F219" s="253" t="s">
        <v>113</v>
      </c>
      <c r="G219" s="451" t="s">
        <v>115</v>
      </c>
      <c r="H219" s="254" t="s">
        <v>93</v>
      </c>
      <c r="I219" s="140" t="s">
        <v>18</v>
      </c>
      <c r="J219" s="266">
        <v>10.5</v>
      </c>
      <c r="K219" s="266">
        <v>10.5</v>
      </c>
      <c r="L219" s="266">
        <v>10.5</v>
      </c>
      <c r="M219" s="266">
        <v>10.5</v>
      </c>
      <c r="N219" s="266">
        <v>10.5</v>
      </c>
      <c r="O219" s="266">
        <v>10.5</v>
      </c>
      <c r="P219" s="266">
        <v>10.5</v>
      </c>
      <c r="Q219" s="266">
        <v>10.5</v>
      </c>
      <c r="R219" s="266">
        <v>10.5</v>
      </c>
      <c r="S219" s="266">
        <v>10.5</v>
      </c>
      <c r="T219" s="99" t="s">
        <v>92</v>
      </c>
    </row>
    <row r="220" spans="1:20" s="107" customFormat="1" ht="15" customHeight="1" x14ac:dyDescent="0.2">
      <c r="A220" s="368"/>
      <c r="B220" s="366"/>
      <c r="C220" s="368"/>
      <c r="D220" s="368"/>
      <c r="E220" s="253" t="s">
        <v>113</v>
      </c>
      <c r="F220" s="253" t="s">
        <v>113</v>
      </c>
      <c r="G220" s="451"/>
      <c r="H220" s="254" t="s">
        <v>93</v>
      </c>
      <c r="I220" s="141" t="s">
        <v>19</v>
      </c>
      <c r="J220" s="266">
        <v>10.5</v>
      </c>
      <c r="K220" s="266">
        <v>10.5</v>
      </c>
      <c r="L220" s="266">
        <v>10.5</v>
      </c>
      <c r="M220" s="266">
        <v>10.5</v>
      </c>
      <c r="N220" s="266">
        <v>10.5</v>
      </c>
      <c r="O220" s="266">
        <v>10.5</v>
      </c>
      <c r="P220" s="266">
        <v>10.5</v>
      </c>
      <c r="Q220" s="266">
        <v>10.5</v>
      </c>
      <c r="R220" s="266">
        <v>10.5</v>
      </c>
      <c r="S220" s="266">
        <v>10.5</v>
      </c>
      <c r="T220" s="99" t="s">
        <v>92</v>
      </c>
    </row>
    <row r="221" spans="1:20" s="30" customFormat="1" ht="24.75" customHeight="1" x14ac:dyDescent="0.2">
      <c r="A221" s="33">
        <v>21</v>
      </c>
      <c r="B221" s="36" t="s">
        <v>49</v>
      </c>
      <c r="C221" s="21"/>
      <c r="D221" s="21"/>
      <c r="E221" s="21"/>
      <c r="F221" s="21"/>
      <c r="G221" s="21"/>
      <c r="H221" s="21"/>
      <c r="I221" s="23"/>
      <c r="J221" s="262"/>
      <c r="K221" s="179"/>
      <c r="L221" s="179"/>
      <c r="M221" s="179"/>
      <c r="N221" s="179"/>
      <c r="O221" s="179"/>
      <c r="P221" s="179"/>
      <c r="Q221" s="179"/>
      <c r="R221" s="179"/>
      <c r="S221" s="179"/>
      <c r="T221" s="75"/>
    </row>
    <row r="222" spans="1:20" ht="43.5" customHeight="1" x14ac:dyDescent="0.2">
      <c r="A222" s="299">
        <v>1</v>
      </c>
      <c r="B222" s="301" t="s">
        <v>178</v>
      </c>
      <c r="C222" s="348" t="s">
        <v>155</v>
      </c>
      <c r="D222" s="348" t="s">
        <v>179</v>
      </c>
      <c r="E222" s="361"/>
      <c r="F222" s="285" t="s">
        <v>156</v>
      </c>
      <c r="G222" s="369" t="s">
        <v>157</v>
      </c>
      <c r="H222" s="285">
        <v>50</v>
      </c>
      <c r="I222" s="54" t="s">
        <v>18</v>
      </c>
      <c r="J222" s="185">
        <f>'[1]Costing Sept ''21'!$O$42</f>
        <v>20.600999999999999</v>
      </c>
      <c r="K222" s="178" t="s">
        <v>180</v>
      </c>
      <c r="L222" s="185">
        <f>'[1]Costing Sept ''21'!$O$42</f>
        <v>20.600999999999999</v>
      </c>
      <c r="M222" s="178" t="s">
        <v>180</v>
      </c>
      <c r="N222" s="178" t="s">
        <v>180</v>
      </c>
      <c r="O222" s="185">
        <f>'[1]Costing Sept ''21'!$O$42</f>
        <v>20.600999999999999</v>
      </c>
      <c r="P222" s="185">
        <f>'[1]Costing Sept ''21'!$O$42</f>
        <v>20.600999999999999</v>
      </c>
      <c r="Q222" s="185">
        <f>'[1]Costing Sept ''21'!$O$42</f>
        <v>20.600999999999999</v>
      </c>
      <c r="R222" s="185">
        <f>'[1]Costing Sept ''21'!$O$42</f>
        <v>20.600999999999999</v>
      </c>
      <c r="S222" s="178" t="s">
        <v>180</v>
      </c>
      <c r="T222" s="76" t="s">
        <v>85</v>
      </c>
    </row>
    <row r="223" spans="1:20" ht="18" customHeight="1" x14ac:dyDescent="0.2">
      <c r="A223" s="300"/>
      <c r="B223" s="302"/>
      <c r="C223" s="349"/>
      <c r="D223" s="349"/>
      <c r="E223" s="362"/>
      <c r="F223" s="286"/>
      <c r="G223" s="369"/>
      <c r="H223" s="286"/>
      <c r="I223" s="144" t="s">
        <v>19</v>
      </c>
      <c r="J223" s="178"/>
      <c r="K223" s="178"/>
      <c r="L223" s="178"/>
      <c r="M223" s="178"/>
      <c r="N223" s="178"/>
      <c r="O223" s="178"/>
      <c r="P223" s="178"/>
      <c r="Q223" s="178"/>
      <c r="R223" s="178"/>
      <c r="S223" s="178" t="s">
        <v>180</v>
      </c>
      <c r="T223" s="77"/>
    </row>
    <row r="224" spans="1:20" s="2" customFormat="1" ht="18" customHeight="1" x14ac:dyDescent="0.2">
      <c r="A224" s="299">
        <v>2</v>
      </c>
      <c r="B224" s="301" t="s">
        <v>75</v>
      </c>
      <c r="C224" s="391" t="s">
        <v>103</v>
      </c>
      <c r="D224" s="392"/>
      <c r="E224" s="392"/>
      <c r="F224" s="392"/>
      <c r="G224" s="392"/>
      <c r="H224" s="392"/>
      <c r="I224" s="392"/>
      <c r="J224" s="392"/>
      <c r="K224" s="392"/>
      <c r="L224" s="392"/>
      <c r="M224" s="392"/>
      <c r="N224" s="392"/>
      <c r="O224" s="392"/>
      <c r="P224" s="392"/>
      <c r="Q224" s="392"/>
      <c r="R224" s="392"/>
      <c r="S224" s="392"/>
      <c r="T224" s="393"/>
    </row>
    <row r="225" spans="1:20" s="2" customFormat="1" ht="11.25" customHeight="1" x14ac:dyDescent="0.2">
      <c r="A225" s="300"/>
      <c r="B225" s="302"/>
      <c r="C225" s="394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  <c r="N225" s="395"/>
      <c r="O225" s="395"/>
      <c r="P225" s="395"/>
      <c r="Q225" s="395"/>
      <c r="R225" s="395"/>
      <c r="S225" s="395"/>
      <c r="T225" s="396"/>
    </row>
    <row r="226" spans="1:20" s="103" customFormat="1" ht="24.75" customHeight="1" x14ac:dyDescent="0.2">
      <c r="A226" s="313">
        <v>3</v>
      </c>
      <c r="B226" s="297" t="s">
        <v>76</v>
      </c>
      <c r="C226" s="210"/>
      <c r="D226" s="313" t="s">
        <v>114</v>
      </c>
      <c r="E226" s="212" t="s">
        <v>113</v>
      </c>
      <c r="F226" s="212" t="s">
        <v>113</v>
      </c>
      <c r="G226" s="403" t="s">
        <v>115</v>
      </c>
      <c r="H226" s="162" t="s">
        <v>93</v>
      </c>
      <c r="I226" s="221" t="s">
        <v>18</v>
      </c>
      <c r="J226" s="180">
        <v>9</v>
      </c>
      <c r="K226" s="180">
        <v>9</v>
      </c>
      <c r="L226" s="180">
        <v>9</v>
      </c>
      <c r="M226" s="180">
        <v>9</v>
      </c>
      <c r="N226" s="180">
        <v>9</v>
      </c>
      <c r="O226" s="180">
        <v>9</v>
      </c>
      <c r="P226" s="180">
        <v>9</v>
      </c>
      <c r="Q226" s="180">
        <v>9</v>
      </c>
      <c r="R226" s="180">
        <v>9</v>
      </c>
      <c r="S226" s="180">
        <v>9</v>
      </c>
      <c r="T226" s="212" t="s">
        <v>92</v>
      </c>
    </row>
    <row r="227" spans="1:20" s="103" customFormat="1" ht="22.5" customHeight="1" x14ac:dyDescent="0.2">
      <c r="A227" s="314"/>
      <c r="B227" s="298"/>
      <c r="C227" s="211"/>
      <c r="D227" s="314"/>
      <c r="E227" s="212" t="s">
        <v>113</v>
      </c>
      <c r="F227" s="212" t="s">
        <v>113</v>
      </c>
      <c r="G227" s="403"/>
      <c r="H227" s="162" t="s">
        <v>93</v>
      </c>
      <c r="I227" s="139" t="s">
        <v>19</v>
      </c>
      <c r="J227" s="180">
        <v>9</v>
      </c>
      <c r="K227" s="180">
        <v>9</v>
      </c>
      <c r="L227" s="180">
        <v>9</v>
      </c>
      <c r="M227" s="180">
        <v>9</v>
      </c>
      <c r="N227" s="180">
        <v>9</v>
      </c>
      <c r="O227" s="180">
        <v>9</v>
      </c>
      <c r="P227" s="180">
        <v>9</v>
      </c>
      <c r="Q227" s="180">
        <v>9</v>
      </c>
      <c r="R227" s="180">
        <v>9</v>
      </c>
      <c r="S227" s="180">
        <v>9</v>
      </c>
      <c r="T227" s="212" t="s">
        <v>92</v>
      </c>
    </row>
    <row r="228" spans="1:20" s="30" customFormat="1" ht="21" customHeight="1" x14ac:dyDescent="0.2">
      <c r="A228" s="33">
        <v>22</v>
      </c>
      <c r="B228" s="36" t="s">
        <v>72</v>
      </c>
      <c r="C228" s="157"/>
      <c r="D228" s="157"/>
      <c r="E228" s="157"/>
      <c r="F228" s="157"/>
      <c r="G228" s="157"/>
      <c r="H228" s="157"/>
      <c r="I228" s="23"/>
      <c r="J228" s="262"/>
      <c r="K228" s="179"/>
      <c r="L228" s="179"/>
      <c r="M228" s="179"/>
      <c r="N228" s="179"/>
      <c r="O228" s="179"/>
      <c r="P228" s="179"/>
      <c r="Q228" s="179"/>
      <c r="R228" s="179"/>
      <c r="S228" s="179"/>
      <c r="T228" s="75"/>
    </row>
    <row r="229" spans="1:20" ht="43.5" customHeight="1" x14ac:dyDescent="0.2">
      <c r="A229" s="299">
        <v>1</v>
      </c>
      <c r="B229" s="301" t="s">
        <v>178</v>
      </c>
      <c r="C229" s="348" t="s">
        <v>159</v>
      </c>
      <c r="D229" s="348" t="s">
        <v>121</v>
      </c>
      <c r="E229" s="361"/>
      <c r="F229" s="285" t="s">
        <v>182</v>
      </c>
      <c r="G229" s="369" t="s">
        <v>158</v>
      </c>
      <c r="H229" s="285">
        <v>50</v>
      </c>
      <c r="I229" s="54" t="s">
        <v>18</v>
      </c>
      <c r="J229" s="185">
        <f>'[1]Costing Sept ''21'!$O$45</f>
        <v>229.554</v>
      </c>
      <c r="K229" s="178" t="s">
        <v>180</v>
      </c>
      <c r="L229" s="185">
        <f>'[1]Costing Sept ''21'!$O$45</f>
        <v>229.554</v>
      </c>
      <c r="M229" s="178" t="s">
        <v>180</v>
      </c>
      <c r="N229" s="178" t="s">
        <v>180</v>
      </c>
      <c r="O229" s="185">
        <f>'[1]Costing Sept ''21'!$O$45</f>
        <v>229.554</v>
      </c>
      <c r="P229" s="185">
        <f>'[1]Costing Sept ''21'!$O$45</f>
        <v>229.554</v>
      </c>
      <c r="Q229" s="185">
        <f>'[1]Costing Sept ''21'!$O$45</f>
        <v>229.554</v>
      </c>
      <c r="R229" s="185">
        <f>'[1]Costing Sept ''21'!$O$45</f>
        <v>229.554</v>
      </c>
      <c r="S229" s="178" t="s">
        <v>180</v>
      </c>
      <c r="T229" s="76" t="s">
        <v>85</v>
      </c>
    </row>
    <row r="230" spans="1:20" ht="53.25" customHeight="1" x14ac:dyDescent="0.2">
      <c r="A230" s="300"/>
      <c r="B230" s="302"/>
      <c r="C230" s="349"/>
      <c r="D230" s="349"/>
      <c r="E230" s="362"/>
      <c r="F230" s="286"/>
      <c r="G230" s="369"/>
      <c r="H230" s="286"/>
      <c r="I230" s="144" t="s">
        <v>19</v>
      </c>
      <c r="J230" s="178"/>
      <c r="K230" s="178"/>
      <c r="L230" s="178"/>
      <c r="M230" s="178"/>
      <c r="N230" s="178"/>
      <c r="O230" s="178"/>
      <c r="P230" s="178"/>
      <c r="Q230" s="178"/>
      <c r="R230" s="178"/>
      <c r="S230" s="178" t="s">
        <v>180</v>
      </c>
      <c r="T230" s="77"/>
    </row>
    <row r="231" spans="1:20" s="103" customFormat="1" ht="21" customHeight="1" x14ac:dyDescent="0.2">
      <c r="A231" s="313">
        <v>2</v>
      </c>
      <c r="B231" s="365" t="s">
        <v>189</v>
      </c>
      <c r="C231" s="313" t="s">
        <v>116</v>
      </c>
      <c r="D231" s="313" t="s">
        <v>117</v>
      </c>
      <c r="E231" s="92"/>
      <c r="F231" s="92" t="s">
        <v>118</v>
      </c>
      <c r="G231" s="313" t="s">
        <v>193</v>
      </c>
      <c r="H231" s="313" t="s">
        <v>119</v>
      </c>
      <c r="I231" s="54" t="s">
        <v>18</v>
      </c>
      <c r="J231" s="183">
        <f>(122*9/100)+122</f>
        <v>132.97999999999999</v>
      </c>
      <c r="K231" s="183">
        <f t="shared" ref="K231:S232" si="76">(122*9/100)+122</f>
        <v>132.97999999999999</v>
      </c>
      <c r="L231" s="183">
        <f t="shared" si="76"/>
        <v>132.97999999999999</v>
      </c>
      <c r="M231" s="183">
        <f t="shared" si="76"/>
        <v>132.97999999999999</v>
      </c>
      <c r="N231" s="183">
        <f t="shared" si="76"/>
        <v>132.97999999999999</v>
      </c>
      <c r="O231" s="183">
        <f t="shared" si="76"/>
        <v>132.97999999999999</v>
      </c>
      <c r="P231" s="183">
        <f t="shared" si="76"/>
        <v>132.97999999999999</v>
      </c>
      <c r="Q231" s="183">
        <f t="shared" si="76"/>
        <v>132.97999999999999</v>
      </c>
      <c r="R231" s="183">
        <f t="shared" si="76"/>
        <v>132.97999999999999</v>
      </c>
      <c r="S231" s="183">
        <f t="shared" si="76"/>
        <v>132.97999999999999</v>
      </c>
      <c r="T231" s="95" t="s">
        <v>87</v>
      </c>
    </row>
    <row r="232" spans="1:20" s="103" customFormat="1" ht="21" customHeight="1" x14ac:dyDescent="0.2">
      <c r="A232" s="314"/>
      <c r="B232" s="366"/>
      <c r="C232" s="314"/>
      <c r="D232" s="314"/>
      <c r="E232" s="93"/>
      <c r="F232" s="93"/>
      <c r="G232" s="314"/>
      <c r="H232" s="314"/>
      <c r="I232" s="139" t="s">
        <v>19</v>
      </c>
      <c r="J232" s="183">
        <f>(122*9/100)+122</f>
        <v>132.97999999999999</v>
      </c>
      <c r="K232" s="183">
        <f t="shared" si="76"/>
        <v>132.97999999999999</v>
      </c>
      <c r="L232" s="183">
        <f t="shared" si="76"/>
        <v>132.97999999999999</v>
      </c>
      <c r="M232" s="183">
        <f t="shared" si="76"/>
        <v>132.97999999999999</v>
      </c>
      <c r="N232" s="183">
        <f t="shared" si="76"/>
        <v>132.97999999999999</v>
      </c>
      <c r="O232" s="183">
        <f t="shared" si="76"/>
        <v>132.97999999999999</v>
      </c>
      <c r="P232" s="183">
        <f t="shared" si="76"/>
        <v>132.97999999999999</v>
      </c>
      <c r="Q232" s="183">
        <f t="shared" si="76"/>
        <v>132.97999999999999</v>
      </c>
      <c r="R232" s="183">
        <f t="shared" si="76"/>
        <v>132.97999999999999</v>
      </c>
      <c r="S232" s="183">
        <f t="shared" si="76"/>
        <v>132.97999999999999</v>
      </c>
      <c r="T232" s="95" t="s">
        <v>87</v>
      </c>
    </row>
    <row r="233" spans="1:20" s="102" customFormat="1" ht="21" customHeight="1" x14ac:dyDescent="0.2">
      <c r="A233" s="285">
        <v>2</v>
      </c>
      <c r="B233" s="430" t="s">
        <v>190</v>
      </c>
      <c r="C233" s="285" t="s">
        <v>116</v>
      </c>
      <c r="D233" s="285" t="s">
        <v>117</v>
      </c>
      <c r="E233" s="96"/>
      <c r="F233" s="96" t="s">
        <v>118</v>
      </c>
      <c r="G233" s="285" t="s">
        <v>193</v>
      </c>
      <c r="H233" s="285" t="s">
        <v>119</v>
      </c>
      <c r="I233" s="110" t="s">
        <v>18</v>
      </c>
      <c r="J233" s="184">
        <v>170.21</v>
      </c>
      <c r="K233" s="184">
        <v>170.21</v>
      </c>
      <c r="L233" s="184">
        <v>170.21</v>
      </c>
      <c r="M233" s="184">
        <v>170.21</v>
      </c>
      <c r="N233" s="184">
        <v>170.21</v>
      </c>
      <c r="O233" s="184">
        <v>170.21</v>
      </c>
      <c r="P233" s="184">
        <v>170.21</v>
      </c>
      <c r="Q233" s="184">
        <v>170.21</v>
      </c>
      <c r="R233" s="184">
        <v>170.21</v>
      </c>
      <c r="S233" s="184">
        <v>170.21</v>
      </c>
      <c r="T233" s="90" t="s">
        <v>87</v>
      </c>
    </row>
    <row r="234" spans="1:20" s="102" customFormat="1" ht="21" customHeight="1" x14ac:dyDescent="0.2">
      <c r="A234" s="286"/>
      <c r="B234" s="431"/>
      <c r="C234" s="286"/>
      <c r="D234" s="286"/>
      <c r="E234" s="97"/>
      <c r="F234" s="97"/>
      <c r="G234" s="286"/>
      <c r="H234" s="286"/>
      <c r="I234" s="136" t="s">
        <v>19</v>
      </c>
      <c r="J234" s="184">
        <v>170.21</v>
      </c>
      <c r="K234" s="184">
        <v>170.21</v>
      </c>
      <c r="L234" s="184">
        <v>170.21</v>
      </c>
      <c r="M234" s="184">
        <v>170.21</v>
      </c>
      <c r="N234" s="184">
        <v>170.21</v>
      </c>
      <c r="O234" s="184">
        <v>170.21</v>
      </c>
      <c r="P234" s="184">
        <v>170.21</v>
      </c>
      <c r="Q234" s="184">
        <v>170.21</v>
      </c>
      <c r="R234" s="184">
        <v>170.21</v>
      </c>
      <c r="S234" s="184">
        <v>170.21</v>
      </c>
      <c r="T234" s="90" t="s">
        <v>87</v>
      </c>
    </row>
    <row r="235" spans="1:20" s="107" customFormat="1" ht="21" customHeight="1" x14ac:dyDescent="0.2">
      <c r="A235" s="367">
        <v>3</v>
      </c>
      <c r="B235" s="365" t="s">
        <v>223</v>
      </c>
      <c r="C235" s="367"/>
      <c r="D235" s="367"/>
      <c r="E235" s="253"/>
      <c r="F235" s="253"/>
      <c r="G235" s="450" t="s">
        <v>224</v>
      </c>
      <c r="H235" s="254" t="s">
        <v>93</v>
      </c>
      <c r="I235" s="140" t="s">
        <v>18</v>
      </c>
      <c r="J235" s="266">
        <v>138</v>
      </c>
      <c r="K235" s="266">
        <v>138</v>
      </c>
      <c r="L235" s="266">
        <v>138</v>
      </c>
      <c r="M235" s="266">
        <v>138</v>
      </c>
      <c r="N235" s="266">
        <v>138</v>
      </c>
      <c r="O235" s="266">
        <v>138</v>
      </c>
      <c r="P235" s="266">
        <v>138</v>
      </c>
      <c r="Q235" s="266">
        <v>138</v>
      </c>
      <c r="R235" s="266">
        <v>138</v>
      </c>
      <c r="S235" s="266">
        <v>138</v>
      </c>
      <c r="T235" s="99" t="s">
        <v>92</v>
      </c>
    </row>
    <row r="236" spans="1:20" s="107" customFormat="1" ht="21" customHeight="1" x14ac:dyDescent="0.2">
      <c r="A236" s="368"/>
      <c r="B236" s="366"/>
      <c r="C236" s="368"/>
      <c r="D236" s="368"/>
      <c r="E236" s="253"/>
      <c r="F236" s="253"/>
      <c r="G236" s="450"/>
      <c r="H236" s="254" t="s">
        <v>93</v>
      </c>
      <c r="I236" s="141" t="s">
        <v>19</v>
      </c>
      <c r="J236" s="266">
        <v>138</v>
      </c>
      <c r="K236" s="266">
        <v>138</v>
      </c>
      <c r="L236" s="266">
        <v>138</v>
      </c>
      <c r="M236" s="266">
        <v>138</v>
      </c>
      <c r="N236" s="266">
        <v>138</v>
      </c>
      <c r="O236" s="266">
        <v>138</v>
      </c>
      <c r="P236" s="266">
        <v>138</v>
      </c>
      <c r="Q236" s="266">
        <v>138</v>
      </c>
      <c r="R236" s="266">
        <v>138</v>
      </c>
      <c r="S236" s="266">
        <v>138</v>
      </c>
      <c r="T236" s="99" t="s">
        <v>92</v>
      </c>
    </row>
    <row r="237" spans="1:20" s="107" customFormat="1" ht="21" customHeight="1" x14ac:dyDescent="0.2">
      <c r="A237" s="367">
        <v>3</v>
      </c>
      <c r="B237" s="365" t="s">
        <v>76</v>
      </c>
      <c r="C237" s="367" t="s">
        <v>120</v>
      </c>
      <c r="D237" s="367" t="s">
        <v>121</v>
      </c>
      <c r="E237" s="253" t="s">
        <v>122</v>
      </c>
      <c r="F237" s="253" t="s">
        <v>122</v>
      </c>
      <c r="G237" s="450" t="s">
        <v>123</v>
      </c>
      <c r="H237" s="254" t="s">
        <v>93</v>
      </c>
      <c r="I237" s="140" t="s">
        <v>18</v>
      </c>
      <c r="J237" s="266">
        <v>69</v>
      </c>
      <c r="K237" s="266">
        <v>69</v>
      </c>
      <c r="L237" s="266">
        <v>69</v>
      </c>
      <c r="M237" s="266">
        <v>69</v>
      </c>
      <c r="N237" s="266">
        <v>69</v>
      </c>
      <c r="O237" s="266">
        <v>69</v>
      </c>
      <c r="P237" s="266">
        <v>69</v>
      </c>
      <c r="Q237" s="266">
        <v>69</v>
      </c>
      <c r="R237" s="266">
        <v>69</v>
      </c>
      <c r="S237" s="266">
        <v>69</v>
      </c>
      <c r="T237" s="99" t="s">
        <v>92</v>
      </c>
    </row>
    <row r="238" spans="1:20" s="107" customFormat="1" ht="21" customHeight="1" x14ac:dyDescent="0.2">
      <c r="A238" s="368"/>
      <c r="B238" s="366"/>
      <c r="C238" s="368"/>
      <c r="D238" s="368"/>
      <c r="E238" s="253" t="s">
        <v>122</v>
      </c>
      <c r="F238" s="253" t="s">
        <v>122</v>
      </c>
      <c r="G238" s="450"/>
      <c r="H238" s="254" t="s">
        <v>93</v>
      </c>
      <c r="I238" s="141" t="s">
        <v>19</v>
      </c>
      <c r="J238" s="266">
        <v>69</v>
      </c>
      <c r="K238" s="266">
        <v>69</v>
      </c>
      <c r="L238" s="266">
        <v>69</v>
      </c>
      <c r="M238" s="266">
        <v>69</v>
      </c>
      <c r="N238" s="266">
        <v>69</v>
      </c>
      <c r="O238" s="266">
        <v>69</v>
      </c>
      <c r="P238" s="266">
        <v>69</v>
      </c>
      <c r="Q238" s="266">
        <v>69</v>
      </c>
      <c r="R238" s="266">
        <v>69</v>
      </c>
      <c r="S238" s="266">
        <v>69</v>
      </c>
      <c r="T238" s="99" t="s">
        <v>92</v>
      </c>
    </row>
    <row r="239" spans="1:20" s="30" customFormat="1" ht="21" customHeight="1" x14ac:dyDescent="0.2">
      <c r="A239" s="33">
        <v>23</v>
      </c>
      <c r="B239" s="37" t="s">
        <v>50</v>
      </c>
      <c r="C239" s="21"/>
      <c r="D239" s="21"/>
      <c r="E239" s="21"/>
      <c r="F239" s="21"/>
      <c r="G239" s="21"/>
      <c r="H239" s="21"/>
      <c r="I239" s="23"/>
      <c r="J239" s="262"/>
      <c r="K239" s="179"/>
      <c r="L239" s="179"/>
      <c r="M239" s="179"/>
      <c r="N239" s="179"/>
      <c r="O239" s="179"/>
      <c r="P239" s="179"/>
      <c r="Q239" s="179"/>
      <c r="R239" s="179"/>
      <c r="S239" s="179"/>
      <c r="T239" s="75"/>
    </row>
    <row r="240" spans="1:20" ht="31.5" customHeight="1" x14ac:dyDescent="0.2">
      <c r="A240" s="299">
        <v>1</v>
      </c>
      <c r="B240" s="301" t="s">
        <v>130</v>
      </c>
      <c r="C240" s="348" t="s">
        <v>173</v>
      </c>
      <c r="D240" s="352" t="s">
        <v>89</v>
      </c>
      <c r="E240" s="361"/>
      <c r="F240" s="285" t="s">
        <v>183</v>
      </c>
      <c r="G240" s="369" t="s">
        <v>172</v>
      </c>
      <c r="H240" s="285">
        <v>50</v>
      </c>
      <c r="I240" s="54" t="s">
        <v>18</v>
      </c>
      <c r="J240" s="185">
        <f>'[1]Costing Sept ''21'!$O$43</f>
        <v>235.44000000000003</v>
      </c>
      <c r="K240" s="178" t="s">
        <v>180</v>
      </c>
      <c r="L240" s="185">
        <f>'[1]Costing Sept ''21'!$O$43</f>
        <v>235.44000000000003</v>
      </c>
      <c r="M240" s="178" t="s">
        <v>180</v>
      </c>
      <c r="N240" s="178" t="s">
        <v>180</v>
      </c>
      <c r="O240" s="185">
        <f>'[1]Costing Sept ''21'!$O$43</f>
        <v>235.44000000000003</v>
      </c>
      <c r="P240" s="185">
        <f>'[1]Costing Sept ''21'!$O$43</f>
        <v>235.44000000000003</v>
      </c>
      <c r="Q240" s="185">
        <f>'[1]Costing Sept ''21'!$O$43</f>
        <v>235.44000000000003</v>
      </c>
      <c r="R240" s="185">
        <f>'[1]Costing Sept ''21'!$O$43</f>
        <v>235.44000000000003</v>
      </c>
      <c r="S240" s="178" t="s">
        <v>180</v>
      </c>
      <c r="T240" s="76" t="s">
        <v>85</v>
      </c>
    </row>
    <row r="241" spans="1:20" ht="34.5" customHeight="1" x14ac:dyDescent="0.2">
      <c r="A241" s="300"/>
      <c r="B241" s="302"/>
      <c r="C241" s="349"/>
      <c r="D241" s="353"/>
      <c r="E241" s="362"/>
      <c r="F241" s="286"/>
      <c r="G241" s="369"/>
      <c r="H241" s="286"/>
      <c r="I241" s="144" t="s">
        <v>19</v>
      </c>
      <c r="J241" s="178"/>
      <c r="K241" s="178"/>
      <c r="L241" s="178"/>
      <c r="M241" s="178"/>
      <c r="N241" s="178"/>
      <c r="O241" s="178"/>
      <c r="P241" s="178"/>
      <c r="Q241" s="178"/>
      <c r="R241" s="178"/>
      <c r="S241" s="178" t="s">
        <v>180</v>
      </c>
      <c r="T241" s="77"/>
    </row>
    <row r="242" spans="1:20" ht="31.5" customHeight="1" x14ac:dyDescent="0.2">
      <c r="A242" s="299">
        <v>1</v>
      </c>
      <c r="B242" s="301" t="s">
        <v>132</v>
      </c>
      <c r="C242" s="348" t="s">
        <v>173</v>
      </c>
      <c r="D242" s="352" t="s">
        <v>89</v>
      </c>
      <c r="E242" s="361"/>
      <c r="F242" s="285" t="s">
        <v>183</v>
      </c>
      <c r="G242" s="369" t="s">
        <v>175</v>
      </c>
      <c r="H242" s="285">
        <v>50</v>
      </c>
      <c r="I242" s="54" t="s">
        <v>18</v>
      </c>
      <c r="J242" s="185">
        <f>'[1]Costing Sept ''21'!$O$44</f>
        <v>264.87</v>
      </c>
      <c r="K242" s="178" t="s">
        <v>180</v>
      </c>
      <c r="L242" s="185">
        <f>'[1]Costing Sept ''21'!$O$44</f>
        <v>264.87</v>
      </c>
      <c r="M242" s="178" t="s">
        <v>180</v>
      </c>
      <c r="N242" s="178" t="s">
        <v>180</v>
      </c>
      <c r="O242" s="185">
        <f>'[1]Costing Sept ''21'!$O$44</f>
        <v>264.87</v>
      </c>
      <c r="P242" s="185">
        <f>'[1]Costing Sept ''21'!$O$44</f>
        <v>264.87</v>
      </c>
      <c r="Q242" s="185">
        <f>'[1]Costing Sept ''21'!$O$44</f>
        <v>264.87</v>
      </c>
      <c r="R242" s="185">
        <f>'[1]Costing Sept ''21'!$O$44</f>
        <v>264.87</v>
      </c>
      <c r="S242" s="178" t="s">
        <v>180</v>
      </c>
      <c r="T242" s="76" t="s">
        <v>85</v>
      </c>
    </row>
    <row r="243" spans="1:20" ht="29.25" customHeight="1" x14ac:dyDescent="0.2">
      <c r="A243" s="300"/>
      <c r="B243" s="302"/>
      <c r="C243" s="349"/>
      <c r="D243" s="353"/>
      <c r="E243" s="362"/>
      <c r="F243" s="286"/>
      <c r="G243" s="369"/>
      <c r="H243" s="286"/>
      <c r="I243" s="144" t="s">
        <v>19</v>
      </c>
      <c r="J243" s="178"/>
      <c r="K243" s="178"/>
      <c r="L243" s="178"/>
      <c r="M243" s="178"/>
      <c r="N243" s="178"/>
      <c r="O243" s="178"/>
      <c r="P243" s="178"/>
      <c r="Q243" s="178"/>
      <c r="R243" s="178"/>
      <c r="S243" s="178" t="s">
        <v>180</v>
      </c>
      <c r="T243" s="77"/>
    </row>
    <row r="244" spans="1:20" s="2" customFormat="1" ht="13.5" customHeight="1" x14ac:dyDescent="0.2">
      <c r="A244" s="299">
        <v>2</v>
      </c>
      <c r="B244" s="301" t="s">
        <v>75</v>
      </c>
      <c r="C244" s="391" t="s">
        <v>103</v>
      </c>
      <c r="D244" s="392"/>
      <c r="E244" s="392"/>
      <c r="F244" s="392"/>
      <c r="G244" s="392"/>
      <c r="H244" s="392"/>
      <c r="I244" s="392"/>
      <c r="J244" s="392"/>
      <c r="K244" s="392"/>
      <c r="L244" s="392"/>
      <c r="M244" s="392"/>
      <c r="N244" s="392"/>
      <c r="O244" s="392"/>
      <c r="P244" s="392"/>
      <c r="Q244" s="392"/>
      <c r="R244" s="392"/>
      <c r="S244" s="392"/>
      <c r="T244" s="393"/>
    </row>
    <row r="245" spans="1:20" s="2" customFormat="1" ht="13.5" customHeight="1" x14ac:dyDescent="0.2">
      <c r="A245" s="300"/>
      <c r="B245" s="302"/>
      <c r="C245" s="394"/>
      <c r="D245" s="395"/>
      <c r="E245" s="395"/>
      <c r="F245" s="395"/>
      <c r="G245" s="395"/>
      <c r="H245" s="395"/>
      <c r="I245" s="395"/>
      <c r="J245" s="395"/>
      <c r="K245" s="395"/>
      <c r="L245" s="395"/>
      <c r="M245" s="395"/>
      <c r="N245" s="395"/>
      <c r="O245" s="395"/>
      <c r="P245" s="395"/>
      <c r="Q245" s="395"/>
      <c r="R245" s="395"/>
      <c r="S245" s="395"/>
      <c r="T245" s="396"/>
    </row>
    <row r="246" spans="1:20" s="82" customFormat="1" ht="21" customHeight="1" x14ac:dyDescent="0.2">
      <c r="A246" s="363">
        <v>3</v>
      </c>
      <c r="B246" s="365" t="s">
        <v>76</v>
      </c>
      <c r="C246" s="367"/>
      <c r="D246" s="367" t="s">
        <v>89</v>
      </c>
      <c r="E246" s="253" t="s">
        <v>124</v>
      </c>
      <c r="F246" s="253" t="s">
        <v>124</v>
      </c>
      <c r="G246" s="450" t="s">
        <v>125</v>
      </c>
      <c r="H246" s="254" t="s">
        <v>93</v>
      </c>
      <c r="I246" s="140" t="s">
        <v>18</v>
      </c>
      <c r="J246" s="267">
        <v>38.5</v>
      </c>
      <c r="K246" s="267">
        <v>38.5</v>
      </c>
      <c r="L246" s="267">
        <v>38.5</v>
      </c>
      <c r="M246" s="267">
        <v>38.5</v>
      </c>
      <c r="N246" s="267">
        <v>38.5</v>
      </c>
      <c r="O246" s="267">
        <v>38.5</v>
      </c>
      <c r="P246" s="267">
        <v>38.5</v>
      </c>
      <c r="Q246" s="267">
        <v>38.5</v>
      </c>
      <c r="R246" s="267">
        <v>38.5</v>
      </c>
      <c r="S246" s="267">
        <v>38.5</v>
      </c>
      <c r="T246" s="99" t="s">
        <v>92</v>
      </c>
    </row>
    <row r="247" spans="1:20" s="82" customFormat="1" ht="21" customHeight="1" x14ac:dyDescent="0.2">
      <c r="A247" s="364"/>
      <c r="B247" s="366"/>
      <c r="C247" s="368"/>
      <c r="D247" s="368"/>
      <c r="E247" s="253" t="s">
        <v>124</v>
      </c>
      <c r="F247" s="253" t="s">
        <v>124</v>
      </c>
      <c r="G247" s="450"/>
      <c r="H247" s="260" t="s">
        <v>93</v>
      </c>
      <c r="I247" s="141" t="s">
        <v>19</v>
      </c>
      <c r="J247" s="267">
        <v>38.5</v>
      </c>
      <c r="K247" s="267">
        <v>38.5</v>
      </c>
      <c r="L247" s="267">
        <v>38.5</v>
      </c>
      <c r="M247" s="267">
        <v>38.5</v>
      </c>
      <c r="N247" s="267">
        <v>38.5</v>
      </c>
      <c r="O247" s="267">
        <v>38.5</v>
      </c>
      <c r="P247" s="267">
        <v>38.5</v>
      </c>
      <c r="Q247" s="267">
        <v>38.5</v>
      </c>
      <c r="R247" s="267">
        <v>38.5</v>
      </c>
      <c r="S247" s="267">
        <v>38.5</v>
      </c>
      <c r="T247" s="278" t="s">
        <v>92</v>
      </c>
    </row>
    <row r="248" spans="1:20" s="30" customFormat="1" ht="21.75" customHeight="1" x14ac:dyDescent="0.2">
      <c r="A248" s="33">
        <v>24</v>
      </c>
      <c r="B248" s="36" t="s">
        <v>73</v>
      </c>
      <c r="C248" s="21"/>
      <c r="D248" s="21"/>
      <c r="E248" s="21"/>
      <c r="F248" s="21"/>
      <c r="G248" s="21"/>
      <c r="H248" s="21"/>
      <c r="I248" s="23"/>
      <c r="J248" s="262"/>
      <c r="K248" s="179"/>
      <c r="L248" s="179"/>
      <c r="M248" s="179"/>
      <c r="N248" s="179"/>
      <c r="O248" s="179"/>
      <c r="P248" s="179"/>
      <c r="Q248" s="179"/>
      <c r="R248" s="179"/>
      <c r="S248" s="179"/>
      <c r="T248" s="75"/>
    </row>
    <row r="249" spans="1:20" ht="33" customHeight="1" x14ac:dyDescent="0.2">
      <c r="A249" s="299">
        <v>1</v>
      </c>
      <c r="B249" s="301" t="s">
        <v>130</v>
      </c>
      <c r="C249" s="348" t="s">
        <v>162</v>
      </c>
      <c r="D249" s="348" t="s">
        <v>163</v>
      </c>
      <c r="E249" s="361"/>
      <c r="F249" s="285" t="s">
        <v>184</v>
      </c>
      <c r="G249" s="369" t="s">
        <v>161</v>
      </c>
      <c r="H249" s="285">
        <v>50</v>
      </c>
      <c r="I249" s="54" t="s">
        <v>18</v>
      </c>
      <c r="J249" s="185">
        <f>'[1]Costing Sept ''21'!$O$47</f>
        <v>4.9442399999999997</v>
      </c>
      <c r="K249" s="178" t="s">
        <v>180</v>
      </c>
      <c r="L249" s="185">
        <f>'[1]Costing Sept ''21'!$O$47</f>
        <v>4.9442399999999997</v>
      </c>
      <c r="M249" s="178" t="s">
        <v>180</v>
      </c>
      <c r="N249" s="178" t="s">
        <v>180</v>
      </c>
      <c r="O249" s="185">
        <f>'[1]Costing Sept ''21'!$O$47</f>
        <v>4.9442399999999997</v>
      </c>
      <c r="P249" s="185">
        <f>'[1]Costing Sept ''21'!$O$47</f>
        <v>4.9442399999999997</v>
      </c>
      <c r="Q249" s="185">
        <f>'[1]Costing Sept ''21'!$O$47</f>
        <v>4.9442399999999997</v>
      </c>
      <c r="R249" s="185">
        <f>'[1]Costing Sept ''21'!$O$47</f>
        <v>4.9442399999999997</v>
      </c>
      <c r="S249" s="178" t="s">
        <v>180</v>
      </c>
      <c r="T249" s="76" t="s">
        <v>85</v>
      </c>
    </row>
    <row r="250" spans="1:20" ht="13.5" customHeight="1" x14ac:dyDescent="0.2">
      <c r="A250" s="300"/>
      <c r="B250" s="302"/>
      <c r="C250" s="349"/>
      <c r="D250" s="349"/>
      <c r="E250" s="362"/>
      <c r="F250" s="286"/>
      <c r="G250" s="369"/>
      <c r="H250" s="286"/>
      <c r="I250" s="144" t="s">
        <v>19</v>
      </c>
      <c r="J250" s="178"/>
      <c r="K250" s="178"/>
      <c r="L250" s="178"/>
      <c r="M250" s="178"/>
      <c r="N250" s="178"/>
      <c r="O250" s="178"/>
      <c r="P250" s="178"/>
      <c r="Q250" s="178"/>
      <c r="R250" s="178"/>
      <c r="S250" s="178" t="s">
        <v>180</v>
      </c>
      <c r="T250" s="77"/>
    </row>
    <row r="251" spans="1:20" ht="32.25" customHeight="1" x14ac:dyDescent="0.2">
      <c r="A251" s="299">
        <v>1</v>
      </c>
      <c r="B251" s="301" t="s">
        <v>132</v>
      </c>
      <c r="C251" s="348" t="s">
        <v>162</v>
      </c>
      <c r="D251" s="348" t="s">
        <v>163</v>
      </c>
      <c r="E251" s="361"/>
      <c r="F251" s="285" t="s">
        <v>184</v>
      </c>
      <c r="G251" s="369" t="s">
        <v>165</v>
      </c>
      <c r="H251" s="285">
        <v>50</v>
      </c>
      <c r="I251" s="54" t="s">
        <v>18</v>
      </c>
      <c r="J251" s="185">
        <f>'[1]Costing Sept ''21'!$O$48</f>
        <v>5.2385400000000004</v>
      </c>
      <c r="K251" s="178" t="s">
        <v>180</v>
      </c>
      <c r="L251" s="185">
        <f>'[1]Costing Sept ''21'!$O$48</f>
        <v>5.2385400000000004</v>
      </c>
      <c r="M251" s="178" t="s">
        <v>180</v>
      </c>
      <c r="N251" s="178" t="s">
        <v>180</v>
      </c>
      <c r="O251" s="185">
        <f>'[1]Costing Sept ''21'!$O$48</f>
        <v>5.2385400000000004</v>
      </c>
      <c r="P251" s="185">
        <f>'[1]Costing Sept ''21'!$O$48</f>
        <v>5.2385400000000004</v>
      </c>
      <c r="Q251" s="185">
        <f>'[1]Costing Sept ''21'!$O$48</f>
        <v>5.2385400000000004</v>
      </c>
      <c r="R251" s="185">
        <f>'[1]Costing Sept ''21'!$O$48</f>
        <v>5.2385400000000004</v>
      </c>
      <c r="S251" s="178" t="s">
        <v>180</v>
      </c>
      <c r="T251" s="76" t="s">
        <v>85</v>
      </c>
    </row>
    <row r="252" spans="1:20" ht="21" customHeight="1" x14ac:dyDescent="0.2">
      <c r="A252" s="300"/>
      <c r="B252" s="302"/>
      <c r="C252" s="349"/>
      <c r="D252" s="349"/>
      <c r="E252" s="362"/>
      <c r="F252" s="286"/>
      <c r="G252" s="369"/>
      <c r="H252" s="286"/>
      <c r="I252" s="144" t="s">
        <v>19</v>
      </c>
      <c r="J252" s="178"/>
      <c r="K252" s="178"/>
      <c r="L252" s="178"/>
      <c r="M252" s="178"/>
      <c r="N252" s="178"/>
      <c r="O252" s="178"/>
      <c r="P252" s="178"/>
      <c r="Q252" s="178"/>
      <c r="R252" s="178"/>
      <c r="S252" s="178" t="s">
        <v>180</v>
      </c>
      <c r="T252" s="77"/>
    </row>
    <row r="253" spans="1:20" ht="32.25" customHeight="1" x14ac:dyDescent="0.2">
      <c r="A253" s="299">
        <v>1</v>
      </c>
      <c r="B253" s="301" t="s">
        <v>166</v>
      </c>
      <c r="C253" s="348" t="s">
        <v>162</v>
      </c>
      <c r="D253" s="348" t="s">
        <v>163</v>
      </c>
      <c r="E253" s="361"/>
      <c r="F253" s="285" t="s">
        <v>184</v>
      </c>
      <c r="G253" s="369" t="s">
        <v>167</v>
      </c>
      <c r="H253" s="285">
        <v>50</v>
      </c>
      <c r="I253" s="54" t="s">
        <v>18</v>
      </c>
      <c r="J253" s="185">
        <f>'[1]Costing Sept ''21'!$O$48</f>
        <v>5.2385400000000004</v>
      </c>
      <c r="K253" s="178" t="s">
        <v>180</v>
      </c>
      <c r="L253" s="185">
        <f>'[1]Costing Sept ''21'!$O$48</f>
        <v>5.2385400000000004</v>
      </c>
      <c r="M253" s="178" t="s">
        <v>180</v>
      </c>
      <c r="N253" s="178" t="s">
        <v>180</v>
      </c>
      <c r="O253" s="185">
        <f>'[1]Costing Sept ''21'!$O$48</f>
        <v>5.2385400000000004</v>
      </c>
      <c r="P253" s="185">
        <f>'[1]Costing Sept ''21'!$O$48</f>
        <v>5.2385400000000004</v>
      </c>
      <c r="Q253" s="185">
        <f>'[1]Costing Sept ''21'!$O$48</f>
        <v>5.2385400000000004</v>
      </c>
      <c r="R253" s="185">
        <f>'[1]Costing Sept ''21'!$O$48</f>
        <v>5.2385400000000004</v>
      </c>
      <c r="S253" s="178" t="s">
        <v>180</v>
      </c>
      <c r="T253" s="76" t="s">
        <v>85</v>
      </c>
    </row>
    <row r="254" spans="1:20" ht="21" customHeight="1" x14ac:dyDescent="0.2">
      <c r="A254" s="300"/>
      <c r="B254" s="302"/>
      <c r="C254" s="349"/>
      <c r="D254" s="349"/>
      <c r="E254" s="362"/>
      <c r="F254" s="286"/>
      <c r="G254" s="369"/>
      <c r="H254" s="286"/>
      <c r="I254" s="144" t="s">
        <v>19</v>
      </c>
      <c r="J254" s="178"/>
      <c r="K254" s="178"/>
      <c r="L254" s="178"/>
      <c r="M254" s="178"/>
      <c r="N254" s="178"/>
      <c r="O254" s="178"/>
      <c r="P254" s="178"/>
      <c r="Q254" s="178"/>
      <c r="R254" s="178"/>
      <c r="S254" s="178" t="s">
        <v>180</v>
      </c>
      <c r="T254" s="77"/>
    </row>
    <row r="255" spans="1:20" ht="32.25" customHeight="1" x14ac:dyDescent="0.2">
      <c r="A255" s="299">
        <v>1</v>
      </c>
      <c r="B255" s="301" t="s">
        <v>169</v>
      </c>
      <c r="C255" s="348" t="s">
        <v>162</v>
      </c>
      <c r="D255" s="348" t="s">
        <v>163</v>
      </c>
      <c r="E255" s="361"/>
      <c r="F255" s="285" t="s">
        <v>184</v>
      </c>
      <c r="G255" s="369" t="s">
        <v>168</v>
      </c>
      <c r="H255" s="285">
        <v>50</v>
      </c>
      <c r="I255" s="54" t="s">
        <v>18</v>
      </c>
      <c r="J255" s="185">
        <f>'[1]Costing Sept ''21'!$O$50</f>
        <v>9.4323150000000027</v>
      </c>
      <c r="K255" s="178" t="s">
        <v>180</v>
      </c>
      <c r="L255" s="185">
        <f>'[1]Costing Sept ''21'!$O$50</f>
        <v>9.4323150000000027</v>
      </c>
      <c r="M255" s="178" t="s">
        <v>180</v>
      </c>
      <c r="N255" s="178" t="s">
        <v>180</v>
      </c>
      <c r="O255" s="185">
        <f>'[1]Costing Sept ''21'!$O$50</f>
        <v>9.4323150000000027</v>
      </c>
      <c r="P255" s="185">
        <f>'[1]Costing Sept ''21'!$O$50</f>
        <v>9.4323150000000027</v>
      </c>
      <c r="Q255" s="185">
        <f>'[1]Costing Sept ''21'!$O$50</f>
        <v>9.4323150000000027</v>
      </c>
      <c r="R255" s="185">
        <f>'[1]Costing Sept ''21'!$O$50</f>
        <v>9.4323150000000027</v>
      </c>
      <c r="S255" s="178" t="s">
        <v>180</v>
      </c>
      <c r="T255" s="76" t="s">
        <v>85</v>
      </c>
    </row>
    <row r="256" spans="1:20" ht="21" customHeight="1" x14ac:dyDescent="0.2">
      <c r="A256" s="300"/>
      <c r="B256" s="302"/>
      <c r="C256" s="349"/>
      <c r="D256" s="349"/>
      <c r="E256" s="362"/>
      <c r="F256" s="286"/>
      <c r="G256" s="369"/>
      <c r="H256" s="286"/>
      <c r="I256" s="144" t="s">
        <v>19</v>
      </c>
      <c r="J256" s="178"/>
      <c r="K256" s="178"/>
      <c r="L256" s="178"/>
      <c r="M256" s="178"/>
      <c r="N256" s="178"/>
      <c r="O256" s="178"/>
      <c r="P256" s="178"/>
      <c r="Q256" s="178"/>
      <c r="R256" s="178"/>
      <c r="S256" s="178" t="s">
        <v>180</v>
      </c>
      <c r="T256" s="77"/>
    </row>
    <row r="257" spans="1:20" ht="32.25" customHeight="1" x14ac:dyDescent="0.2">
      <c r="A257" s="299">
        <v>1</v>
      </c>
      <c r="B257" s="301" t="s">
        <v>170</v>
      </c>
      <c r="C257" s="348" t="s">
        <v>162</v>
      </c>
      <c r="D257" s="348" t="s">
        <v>163</v>
      </c>
      <c r="E257" s="361"/>
      <c r="F257" s="285" t="s">
        <v>184</v>
      </c>
      <c r="G257" s="369" t="s">
        <v>171</v>
      </c>
      <c r="H257" s="285">
        <v>50</v>
      </c>
      <c r="I257" s="54" t="s">
        <v>18</v>
      </c>
      <c r="J257" s="185">
        <f>'[1]Costing Sept ''21'!$O$50</f>
        <v>9.4323150000000027</v>
      </c>
      <c r="K257" s="178" t="s">
        <v>180</v>
      </c>
      <c r="L257" s="185">
        <f>'[1]Costing Sept ''21'!$O$50</f>
        <v>9.4323150000000027</v>
      </c>
      <c r="M257" s="178" t="s">
        <v>180</v>
      </c>
      <c r="N257" s="178" t="s">
        <v>180</v>
      </c>
      <c r="O257" s="185">
        <f>'[1]Costing Sept ''21'!$O$50</f>
        <v>9.4323150000000027</v>
      </c>
      <c r="P257" s="185">
        <f>'[1]Costing Sept ''21'!$O$50</f>
        <v>9.4323150000000027</v>
      </c>
      <c r="Q257" s="185">
        <f>'[1]Costing Sept ''21'!$O$50</f>
        <v>9.4323150000000027</v>
      </c>
      <c r="R257" s="185">
        <f>'[1]Costing Sept ''21'!$O$50</f>
        <v>9.4323150000000027</v>
      </c>
      <c r="S257" s="178" t="s">
        <v>180</v>
      </c>
      <c r="T257" s="76" t="s">
        <v>85</v>
      </c>
    </row>
    <row r="258" spans="1:20" ht="21" customHeight="1" x14ac:dyDescent="0.2">
      <c r="A258" s="300"/>
      <c r="B258" s="302"/>
      <c r="C258" s="349"/>
      <c r="D258" s="349"/>
      <c r="E258" s="362"/>
      <c r="F258" s="286"/>
      <c r="G258" s="369"/>
      <c r="H258" s="286"/>
      <c r="I258" s="144" t="s">
        <v>19</v>
      </c>
      <c r="J258" s="178"/>
      <c r="K258" s="178"/>
      <c r="L258" s="178"/>
      <c r="M258" s="178"/>
      <c r="N258" s="178"/>
      <c r="O258" s="178"/>
      <c r="P258" s="178"/>
      <c r="Q258" s="178"/>
      <c r="R258" s="178"/>
      <c r="S258" s="178" t="s">
        <v>180</v>
      </c>
      <c r="T258" s="77"/>
    </row>
    <row r="259" spans="1:20" s="2" customFormat="1" ht="20.25" customHeight="1" x14ac:dyDescent="0.2">
      <c r="A259" s="299">
        <v>2</v>
      </c>
      <c r="B259" s="301" t="s">
        <v>75</v>
      </c>
      <c r="C259" s="391" t="s">
        <v>103</v>
      </c>
      <c r="D259" s="392"/>
      <c r="E259" s="392"/>
      <c r="F259" s="392"/>
      <c r="G259" s="392"/>
      <c r="H259" s="392"/>
      <c r="I259" s="392"/>
      <c r="J259" s="392"/>
      <c r="K259" s="392"/>
      <c r="L259" s="392"/>
      <c r="M259" s="392"/>
      <c r="N259" s="392"/>
      <c r="O259" s="392"/>
      <c r="P259" s="392"/>
      <c r="Q259" s="392"/>
      <c r="R259" s="392"/>
      <c r="S259" s="392"/>
      <c r="T259" s="393"/>
    </row>
    <row r="260" spans="1:20" s="2" customFormat="1" ht="21.75" hidden="1" customHeight="1" x14ac:dyDescent="0.2">
      <c r="A260" s="300"/>
      <c r="B260" s="302"/>
      <c r="C260" s="394"/>
      <c r="D260" s="395"/>
      <c r="E260" s="395"/>
      <c r="F260" s="395"/>
      <c r="G260" s="395"/>
      <c r="H260" s="395"/>
      <c r="I260" s="395"/>
      <c r="J260" s="395"/>
      <c r="K260" s="395"/>
      <c r="L260" s="395"/>
      <c r="M260" s="395"/>
      <c r="N260" s="395"/>
      <c r="O260" s="395"/>
      <c r="P260" s="395"/>
      <c r="Q260" s="395"/>
      <c r="R260" s="395"/>
      <c r="S260" s="395"/>
      <c r="T260" s="396"/>
    </row>
    <row r="261" spans="1:20" s="103" customFormat="1" ht="21.75" customHeight="1" thickBot="1" x14ac:dyDescent="0.25">
      <c r="A261" s="313">
        <v>3</v>
      </c>
      <c r="B261" s="297" t="s">
        <v>76</v>
      </c>
      <c r="C261" s="313"/>
      <c r="D261" s="313"/>
      <c r="E261" s="124"/>
      <c r="F261" s="124"/>
      <c r="G261" s="344"/>
      <c r="H261" s="162" t="s">
        <v>93</v>
      </c>
      <c r="I261" s="54" t="s">
        <v>18</v>
      </c>
      <c r="J261" s="180">
        <v>7.9</v>
      </c>
      <c r="K261" s="180">
        <v>7.9</v>
      </c>
      <c r="L261" s="180">
        <v>7.9</v>
      </c>
      <c r="M261" s="180">
        <v>7.9</v>
      </c>
      <c r="N261" s="180">
        <v>7.9</v>
      </c>
      <c r="O261" s="180">
        <v>7.9</v>
      </c>
      <c r="P261" s="180">
        <v>7.9</v>
      </c>
      <c r="Q261" s="180">
        <v>7.9</v>
      </c>
      <c r="R261" s="180">
        <v>7.9</v>
      </c>
      <c r="S261" s="180">
        <v>7.9</v>
      </c>
      <c r="T261" s="94" t="s">
        <v>92</v>
      </c>
    </row>
    <row r="262" spans="1:20" s="103" customFormat="1" ht="21.75" customHeight="1" thickBot="1" x14ac:dyDescent="0.25">
      <c r="A262" s="314"/>
      <c r="B262" s="298"/>
      <c r="C262" s="314"/>
      <c r="D262" s="314"/>
      <c r="E262" s="124"/>
      <c r="F262" s="124"/>
      <c r="G262" s="390"/>
      <c r="H262" s="163" t="s">
        <v>93</v>
      </c>
      <c r="I262" s="145" t="s">
        <v>19</v>
      </c>
      <c r="J262" s="180">
        <v>7.9</v>
      </c>
      <c r="K262" s="180">
        <v>7.9</v>
      </c>
      <c r="L262" s="180">
        <v>7.9</v>
      </c>
      <c r="M262" s="180">
        <v>7.9</v>
      </c>
      <c r="N262" s="180">
        <v>7.9</v>
      </c>
      <c r="O262" s="180">
        <v>7.9</v>
      </c>
      <c r="P262" s="180">
        <v>7.9</v>
      </c>
      <c r="Q262" s="180">
        <v>7.9</v>
      </c>
      <c r="R262" s="180">
        <v>7.9</v>
      </c>
      <c r="S262" s="180">
        <v>7.9</v>
      </c>
      <c r="T262" s="104" t="s">
        <v>92</v>
      </c>
    </row>
    <row r="264" spans="1:20" s="4" customFormat="1" ht="20.25" customHeight="1" x14ac:dyDescent="0.2">
      <c r="A264" s="3"/>
      <c r="B264" s="16" t="s">
        <v>21</v>
      </c>
      <c r="C264" s="5"/>
      <c r="D264" s="5"/>
      <c r="E264" s="8"/>
      <c r="F264" s="8"/>
      <c r="G264" s="8"/>
      <c r="H264" s="8"/>
      <c r="I264" s="8"/>
      <c r="J264" s="174"/>
      <c r="K264" s="176"/>
      <c r="L264" s="174"/>
      <c r="M264" s="174"/>
      <c r="N264" s="174"/>
      <c r="O264" s="174"/>
      <c r="P264" s="174"/>
      <c r="Q264" s="174"/>
      <c r="R264" s="174"/>
      <c r="S264" s="174"/>
      <c r="T264" s="74"/>
    </row>
    <row r="265" spans="1:20" s="4" customFormat="1" ht="20.25" customHeight="1" x14ac:dyDescent="0.2">
      <c r="A265" s="5">
        <v>1</v>
      </c>
      <c r="B265" s="452" t="s">
        <v>22</v>
      </c>
      <c r="C265" s="452"/>
      <c r="D265" s="452"/>
      <c r="E265" s="452"/>
      <c r="F265" s="452"/>
      <c r="G265" s="452"/>
      <c r="H265" s="452"/>
      <c r="I265" s="452"/>
      <c r="J265" s="452"/>
      <c r="K265" s="452"/>
      <c r="L265" s="174"/>
      <c r="M265" s="174"/>
      <c r="N265" s="174"/>
      <c r="O265" s="174"/>
      <c r="P265" s="174"/>
      <c r="Q265" s="174"/>
      <c r="R265" s="174"/>
      <c r="S265" s="174"/>
      <c r="T265" s="74"/>
    </row>
    <row r="266" spans="1:20" s="4" customFormat="1" ht="28.5" customHeight="1" x14ac:dyDescent="0.2">
      <c r="A266" s="5">
        <v>2</v>
      </c>
      <c r="B266" s="453" t="s">
        <v>28</v>
      </c>
      <c r="C266" s="453"/>
      <c r="D266" s="453"/>
      <c r="E266" s="453"/>
      <c r="F266" s="453"/>
      <c r="G266" s="453"/>
      <c r="H266" s="453"/>
      <c r="I266" s="8"/>
      <c r="J266" s="174"/>
      <c r="K266" s="176"/>
      <c r="L266" s="174"/>
      <c r="M266" s="174"/>
      <c r="N266" s="174"/>
      <c r="O266" s="174"/>
      <c r="P266" s="174"/>
      <c r="Q266" s="174"/>
      <c r="R266" s="174"/>
      <c r="S266" s="174"/>
      <c r="T266" s="74"/>
    </row>
    <row r="267" spans="1:20" s="4" customFormat="1" ht="20.25" customHeight="1" x14ac:dyDescent="0.2">
      <c r="B267" s="68"/>
      <c r="C267" s="5"/>
      <c r="D267" s="5"/>
      <c r="E267" s="5"/>
      <c r="F267" s="5"/>
      <c r="G267" s="5"/>
      <c r="H267" s="5"/>
      <c r="I267" s="5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74"/>
    </row>
  </sheetData>
  <mergeCells count="592">
    <mergeCell ref="A1:T1"/>
    <mergeCell ref="C229:C230"/>
    <mergeCell ref="D229:D230"/>
    <mergeCell ref="F229:F230"/>
    <mergeCell ref="H229:H230"/>
    <mergeCell ref="C222:C223"/>
    <mergeCell ref="D222:D223"/>
    <mergeCell ref="H222:H223"/>
    <mergeCell ref="F222:F223"/>
    <mergeCell ref="F215:F216"/>
    <mergeCell ref="D215:D216"/>
    <mergeCell ref="C215:C216"/>
    <mergeCell ref="H215:H216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A202:A203"/>
    <mergeCell ref="B202:B203"/>
    <mergeCell ref="C202:C203"/>
    <mergeCell ref="H257:H258"/>
    <mergeCell ref="F257:F258"/>
    <mergeCell ref="F255:F256"/>
    <mergeCell ref="D255:D256"/>
    <mergeCell ref="C255:C256"/>
    <mergeCell ref="C257:C258"/>
    <mergeCell ref="D257:D258"/>
    <mergeCell ref="C240:C241"/>
    <mergeCell ref="D240:D241"/>
    <mergeCell ref="F240:F241"/>
    <mergeCell ref="C242:C243"/>
    <mergeCell ref="D242:D243"/>
    <mergeCell ref="F242:F243"/>
    <mergeCell ref="H240:H241"/>
    <mergeCell ref="H242:H243"/>
    <mergeCell ref="H251:H252"/>
    <mergeCell ref="F251:F252"/>
    <mergeCell ref="D251:D252"/>
    <mergeCell ref="C251:C252"/>
    <mergeCell ref="C253:C254"/>
    <mergeCell ref="D253:D254"/>
    <mergeCell ref="F253:F254"/>
    <mergeCell ref="H253:H254"/>
    <mergeCell ref="H255:H256"/>
    <mergeCell ref="A235:A236"/>
    <mergeCell ref="B235:B236"/>
    <mergeCell ref="C235:C236"/>
    <mergeCell ref="D235:D236"/>
    <mergeCell ref="G235:G236"/>
    <mergeCell ref="C249:C250"/>
    <mergeCell ref="D249:D250"/>
    <mergeCell ref="F249:F250"/>
    <mergeCell ref="H249:H250"/>
    <mergeCell ref="A246:A247"/>
    <mergeCell ref="B246:B247"/>
    <mergeCell ref="D202:D203"/>
    <mergeCell ref="E202:E203"/>
    <mergeCell ref="F202:F203"/>
    <mergeCell ref="G202:G203"/>
    <mergeCell ref="H202:H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C190:C191"/>
    <mergeCell ref="D190:D191"/>
    <mergeCell ref="E190:E191"/>
    <mergeCell ref="F190:F191"/>
    <mergeCell ref="G190:G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A251:A252"/>
    <mergeCell ref="B251:B252"/>
    <mergeCell ref="E215:E216"/>
    <mergeCell ref="G215:G216"/>
    <mergeCell ref="B265:K265"/>
    <mergeCell ref="B266:H266"/>
    <mergeCell ref="E229:E230"/>
    <mergeCell ref="G229:G230"/>
    <mergeCell ref="E240:E241"/>
    <mergeCell ref="G240:G241"/>
    <mergeCell ref="A242:A243"/>
    <mergeCell ref="B242:B243"/>
    <mergeCell ref="E242:E243"/>
    <mergeCell ref="G242:G243"/>
    <mergeCell ref="E249:E250"/>
    <mergeCell ref="G249:G250"/>
    <mergeCell ref="A259:A260"/>
    <mergeCell ref="B259:B260"/>
    <mergeCell ref="A261:A262"/>
    <mergeCell ref="B261:B262"/>
    <mergeCell ref="A240:A241"/>
    <mergeCell ref="B240:B241"/>
    <mergeCell ref="A244:A245"/>
    <mergeCell ref="B244:B245"/>
    <mergeCell ref="C114:C115"/>
    <mergeCell ref="D114:D115"/>
    <mergeCell ref="E114:E115"/>
    <mergeCell ref="G114:G115"/>
    <mergeCell ref="C123:C124"/>
    <mergeCell ref="D123:D124"/>
    <mergeCell ref="E123:E124"/>
    <mergeCell ref="G123:G124"/>
    <mergeCell ref="C132:C133"/>
    <mergeCell ref="D132:D133"/>
    <mergeCell ref="E132:E133"/>
    <mergeCell ref="G132:G133"/>
    <mergeCell ref="G127:G128"/>
    <mergeCell ref="A125:A126"/>
    <mergeCell ref="B125:B126"/>
    <mergeCell ref="A129:A130"/>
    <mergeCell ref="B129:B130"/>
    <mergeCell ref="A114:A115"/>
    <mergeCell ref="B114:B115"/>
    <mergeCell ref="A116:A117"/>
    <mergeCell ref="B116:B117"/>
    <mergeCell ref="A118:A119"/>
    <mergeCell ref="B118:B119"/>
    <mergeCell ref="A127:A128"/>
    <mergeCell ref="B127:B128"/>
    <mergeCell ref="T2:T4"/>
    <mergeCell ref="F2:F4"/>
    <mergeCell ref="L2:L4"/>
    <mergeCell ref="K2:K4"/>
    <mergeCell ref="J2:J4"/>
    <mergeCell ref="S2:S4"/>
    <mergeCell ref="R2:R4"/>
    <mergeCell ref="Q2:Q4"/>
    <mergeCell ref="P2:P4"/>
    <mergeCell ref="O2:O4"/>
    <mergeCell ref="N2:N4"/>
    <mergeCell ref="M2:M4"/>
    <mergeCell ref="G2:G4"/>
    <mergeCell ref="I2:I4"/>
    <mergeCell ref="H2:H4"/>
    <mergeCell ref="A2:A4"/>
    <mergeCell ref="B2:B4"/>
    <mergeCell ref="C2:C4"/>
    <mergeCell ref="D2:D4"/>
    <mergeCell ref="E2:E4"/>
    <mergeCell ref="C6:C7"/>
    <mergeCell ref="D6:D7"/>
    <mergeCell ref="E6:E7"/>
    <mergeCell ref="A8:A9"/>
    <mergeCell ref="B8:B9"/>
    <mergeCell ref="C8:C9"/>
    <mergeCell ref="D8:D9"/>
    <mergeCell ref="E8:E9"/>
    <mergeCell ref="A60:A61"/>
    <mergeCell ref="B60:B61"/>
    <mergeCell ref="A64:A65"/>
    <mergeCell ref="B64:B65"/>
    <mergeCell ref="B71:B72"/>
    <mergeCell ref="A80:A81"/>
    <mergeCell ref="B80:B81"/>
    <mergeCell ref="A21:A22"/>
    <mergeCell ref="B21:B22"/>
    <mergeCell ref="A55:A56"/>
    <mergeCell ref="B55:B56"/>
    <mergeCell ref="A58:A59"/>
    <mergeCell ref="B58:B59"/>
    <mergeCell ref="A29:A30"/>
    <mergeCell ref="B29:B30"/>
    <mergeCell ref="A36:A37"/>
    <mergeCell ref="B36:B37"/>
    <mergeCell ref="A32:A33"/>
    <mergeCell ref="B32:B33"/>
    <mergeCell ref="A38:A39"/>
    <mergeCell ref="B38:B39"/>
    <mergeCell ref="A44:A45"/>
    <mergeCell ref="B44:B45"/>
    <mergeCell ref="A42:A43"/>
    <mergeCell ref="A107:A108"/>
    <mergeCell ref="B107:B108"/>
    <mergeCell ref="A111:A112"/>
    <mergeCell ref="B111:B112"/>
    <mergeCell ref="A94:A95"/>
    <mergeCell ref="B94:B95"/>
    <mergeCell ref="A96:A97"/>
    <mergeCell ref="B96:B97"/>
    <mergeCell ref="A100:A101"/>
    <mergeCell ref="B100:B101"/>
    <mergeCell ref="A105:A106"/>
    <mergeCell ref="B105:B106"/>
    <mergeCell ref="A103:A104"/>
    <mergeCell ref="B103:B104"/>
    <mergeCell ref="A109:A110"/>
    <mergeCell ref="B109:B110"/>
    <mergeCell ref="A181:A182"/>
    <mergeCell ref="B181:B182"/>
    <mergeCell ref="A164:A165"/>
    <mergeCell ref="B164:B165"/>
    <mergeCell ref="A166:A167"/>
    <mergeCell ref="B166:B167"/>
    <mergeCell ref="A172:A173"/>
    <mergeCell ref="B172:B173"/>
    <mergeCell ref="A155:A156"/>
    <mergeCell ref="B155:B156"/>
    <mergeCell ref="A157:A158"/>
    <mergeCell ref="B157:B158"/>
    <mergeCell ref="A161:A162"/>
    <mergeCell ref="B161:B162"/>
    <mergeCell ref="A168:A169"/>
    <mergeCell ref="B168:B169"/>
    <mergeCell ref="A170:A171"/>
    <mergeCell ref="A179:A180"/>
    <mergeCell ref="A175:A176"/>
    <mergeCell ref="A177:A178"/>
    <mergeCell ref="A253:A254"/>
    <mergeCell ref="B253:B254"/>
    <mergeCell ref="A255:A256"/>
    <mergeCell ref="B255:B256"/>
    <mergeCell ref="A257:A258"/>
    <mergeCell ref="B257:B258"/>
    <mergeCell ref="G91:G92"/>
    <mergeCell ref="G100:G101"/>
    <mergeCell ref="G111:G112"/>
    <mergeCell ref="C177:T178"/>
    <mergeCell ref="G181:G182"/>
    <mergeCell ref="G120:G121"/>
    <mergeCell ref="G129:G130"/>
    <mergeCell ref="G138:G139"/>
    <mergeCell ref="C143:T144"/>
    <mergeCell ref="C150:T151"/>
    <mergeCell ref="G145:G146"/>
    <mergeCell ref="C141:C142"/>
    <mergeCell ref="D141:D142"/>
    <mergeCell ref="E141:E142"/>
    <mergeCell ref="G141:G142"/>
    <mergeCell ref="C148:C149"/>
    <mergeCell ref="D148:D149"/>
    <mergeCell ref="E148:E149"/>
    <mergeCell ref="G64:G65"/>
    <mergeCell ref="A249:A250"/>
    <mergeCell ref="B249:B250"/>
    <mergeCell ref="A229:A230"/>
    <mergeCell ref="B229:B230"/>
    <mergeCell ref="A231:A232"/>
    <mergeCell ref="B231:B232"/>
    <mergeCell ref="A237:A238"/>
    <mergeCell ref="B237:B238"/>
    <mergeCell ref="A222:A223"/>
    <mergeCell ref="B222:B223"/>
    <mergeCell ref="A224:A225"/>
    <mergeCell ref="B224:B225"/>
    <mergeCell ref="A226:A227"/>
    <mergeCell ref="B226:B227"/>
    <mergeCell ref="A215:A216"/>
    <mergeCell ref="B215:B216"/>
    <mergeCell ref="G152:G153"/>
    <mergeCell ref="G161:G162"/>
    <mergeCell ref="G172:G173"/>
    <mergeCell ref="A217:A218"/>
    <mergeCell ref="B217:B218"/>
    <mergeCell ref="A219:A220"/>
    <mergeCell ref="B219:B220"/>
    <mergeCell ref="E222:E223"/>
    <mergeCell ref="G222:G223"/>
    <mergeCell ref="D164:D165"/>
    <mergeCell ref="E164:E165"/>
    <mergeCell ref="G164:G165"/>
    <mergeCell ref="C175:C176"/>
    <mergeCell ref="D175:D176"/>
    <mergeCell ref="E175:E176"/>
    <mergeCell ref="G175:G176"/>
    <mergeCell ref="D219:D220"/>
    <mergeCell ref="G219:G220"/>
    <mergeCell ref="D208:D209"/>
    <mergeCell ref="C219:C220"/>
    <mergeCell ref="C208:C209"/>
    <mergeCell ref="C184:C185"/>
    <mergeCell ref="D184:D185"/>
    <mergeCell ref="E184:E185"/>
    <mergeCell ref="F184:F185"/>
    <mergeCell ref="G184:G185"/>
    <mergeCell ref="C186:C187"/>
    <mergeCell ref="D186:D187"/>
    <mergeCell ref="E186:E187"/>
    <mergeCell ref="F186:F187"/>
    <mergeCell ref="G186:G187"/>
    <mergeCell ref="C261:C262"/>
    <mergeCell ref="D261:D262"/>
    <mergeCell ref="G261:G262"/>
    <mergeCell ref="H231:H232"/>
    <mergeCell ref="C244:T245"/>
    <mergeCell ref="C259:T260"/>
    <mergeCell ref="C246:C247"/>
    <mergeCell ref="D246:D247"/>
    <mergeCell ref="G246:G247"/>
    <mergeCell ref="C237:C238"/>
    <mergeCell ref="D237:D238"/>
    <mergeCell ref="G237:G238"/>
    <mergeCell ref="C231:C232"/>
    <mergeCell ref="D231:D232"/>
    <mergeCell ref="E251:E252"/>
    <mergeCell ref="G251:G252"/>
    <mergeCell ref="E253:E254"/>
    <mergeCell ref="G253:G254"/>
    <mergeCell ref="E255:E256"/>
    <mergeCell ref="G255:G256"/>
    <mergeCell ref="E257:E258"/>
    <mergeCell ref="G257:G258"/>
    <mergeCell ref="G231:G232"/>
    <mergeCell ref="G233:G234"/>
    <mergeCell ref="G8:G9"/>
    <mergeCell ref="A6:A7"/>
    <mergeCell ref="B6:B7"/>
    <mergeCell ref="C19:C20"/>
    <mergeCell ref="D19:D20"/>
    <mergeCell ref="E19:E20"/>
    <mergeCell ref="G19:G20"/>
    <mergeCell ref="G16:G17"/>
    <mergeCell ref="A10:A11"/>
    <mergeCell ref="B10:B11"/>
    <mergeCell ref="A16:A17"/>
    <mergeCell ref="B16:B17"/>
    <mergeCell ref="G6:G7"/>
    <mergeCell ref="G21:G22"/>
    <mergeCell ref="A19:A20"/>
    <mergeCell ref="B19:B20"/>
    <mergeCell ref="C58:C59"/>
    <mergeCell ref="D58:D59"/>
    <mergeCell ref="E58:E59"/>
    <mergeCell ref="G58:G59"/>
    <mergeCell ref="C47:C48"/>
    <mergeCell ref="D47:D48"/>
    <mergeCell ref="E47:E48"/>
    <mergeCell ref="G47:G48"/>
    <mergeCell ref="A49:A50"/>
    <mergeCell ref="B49:B50"/>
    <mergeCell ref="C49:C50"/>
    <mergeCell ref="D49:D50"/>
    <mergeCell ref="E49:E50"/>
    <mergeCell ref="G49:G50"/>
    <mergeCell ref="A47:A48"/>
    <mergeCell ref="B47:B48"/>
    <mergeCell ref="A51:A52"/>
    <mergeCell ref="B51:B52"/>
    <mergeCell ref="G29:G30"/>
    <mergeCell ref="G44:G45"/>
    <mergeCell ref="G55:G56"/>
    <mergeCell ref="C67:C68"/>
    <mergeCell ref="D67:D68"/>
    <mergeCell ref="E67:E68"/>
    <mergeCell ref="G67:G68"/>
    <mergeCell ref="C76:C77"/>
    <mergeCell ref="D76:D77"/>
    <mergeCell ref="E76:E77"/>
    <mergeCell ref="G76:G77"/>
    <mergeCell ref="C85:C86"/>
    <mergeCell ref="D85:D86"/>
    <mergeCell ref="E85:E86"/>
    <mergeCell ref="G85:G86"/>
    <mergeCell ref="G73:G74"/>
    <mergeCell ref="G82:G83"/>
    <mergeCell ref="A134:A135"/>
    <mergeCell ref="B134:B135"/>
    <mergeCell ref="A136:A137"/>
    <mergeCell ref="B136:B137"/>
    <mergeCell ref="A159:A160"/>
    <mergeCell ref="B159:B160"/>
    <mergeCell ref="A120:A121"/>
    <mergeCell ref="B120:B121"/>
    <mergeCell ref="A141:A142"/>
    <mergeCell ref="B141:B142"/>
    <mergeCell ref="A143:A144"/>
    <mergeCell ref="B143:B144"/>
    <mergeCell ref="A145:A146"/>
    <mergeCell ref="B145:B146"/>
    <mergeCell ref="A132:A133"/>
    <mergeCell ref="B132:B133"/>
    <mergeCell ref="A138:A139"/>
    <mergeCell ref="B138:B139"/>
    <mergeCell ref="A148:A149"/>
    <mergeCell ref="A150:A151"/>
    <mergeCell ref="A152:A153"/>
    <mergeCell ref="B152:B153"/>
    <mergeCell ref="A123:A124"/>
    <mergeCell ref="B123:B124"/>
    <mergeCell ref="A208:A209"/>
    <mergeCell ref="B208:B209"/>
    <mergeCell ref="A212:A213"/>
    <mergeCell ref="B212:B213"/>
    <mergeCell ref="A210:A211"/>
    <mergeCell ref="B210:B211"/>
    <mergeCell ref="H208:H209"/>
    <mergeCell ref="G212:G213"/>
    <mergeCell ref="A184:A185"/>
    <mergeCell ref="B184:B185"/>
    <mergeCell ref="H184:H185"/>
    <mergeCell ref="A186:A187"/>
    <mergeCell ref="B186:B187"/>
    <mergeCell ref="H186:H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A190:A191"/>
    <mergeCell ref="B190:B191"/>
    <mergeCell ref="C105:C106"/>
    <mergeCell ref="D105:D106"/>
    <mergeCell ref="E105:E106"/>
    <mergeCell ref="G105:G106"/>
    <mergeCell ref="C217:T218"/>
    <mergeCell ref="A34:A35"/>
    <mergeCell ref="B34:B35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A40:A41"/>
    <mergeCell ref="B40:B41"/>
    <mergeCell ref="A53:A54"/>
    <mergeCell ref="B53:B54"/>
    <mergeCell ref="A62:A63"/>
    <mergeCell ref="B62:B63"/>
    <mergeCell ref="A71:A72"/>
    <mergeCell ref="G226:G227"/>
    <mergeCell ref="D226:D227"/>
    <mergeCell ref="C94:C95"/>
    <mergeCell ref="D94:D95"/>
    <mergeCell ref="E94:E95"/>
    <mergeCell ref="G94:G95"/>
    <mergeCell ref="C103:C104"/>
    <mergeCell ref="D103:D104"/>
    <mergeCell ref="E103:E104"/>
    <mergeCell ref="G103:G104"/>
    <mergeCell ref="G148:G149"/>
    <mergeCell ref="C155:C156"/>
    <mergeCell ref="D155:D156"/>
    <mergeCell ref="E155:E156"/>
    <mergeCell ref="G155:G156"/>
    <mergeCell ref="C164:C165"/>
    <mergeCell ref="C224:T225"/>
    <mergeCell ref="C210:C211"/>
    <mergeCell ref="D210:D211"/>
    <mergeCell ref="H210:H211"/>
    <mergeCell ref="G98:G99"/>
    <mergeCell ref="G116:G117"/>
    <mergeCell ref="G118:G119"/>
    <mergeCell ref="G125:G126"/>
    <mergeCell ref="C32:C33"/>
    <mergeCell ref="D32:D33"/>
    <mergeCell ref="E32:E33"/>
    <mergeCell ref="F32:F33"/>
    <mergeCell ref="G32:G33"/>
    <mergeCell ref="A12:A13"/>
    <mergeCell ref="B12:B13"/>
    <mergeCell ref="A23:A24"/>
    <mergeCell ref="B23:B24"/>
    <mergeCell ref="A25:A26"/>
    <mergeCell ref="B25:B26"/>
    <mergeCell ref="A14:A15"/>
    <mergeCell ref="B14:B15"/>
    <mergeCell ref="C14:E15"/>
    <mergeCell ref="F14:F15"/>
    <mergeCell ref="G14:H15"/>
    <mergeCell ref="A27:A28"/>
    <mergeCell ref="B27:B28"/>
    <mergeCell ref="C27:E28"/>
    <mergeCell ref="F27:F28"/>
    <mergeCell ref="G27:H28"/>
    <mergeCell ref="C21:C22"/>
    <mergeCell ref="D21:D22"/>
    <mergeCell ref="E21:E22"/>
    <mergeCell ref="A89:A90"/>
    <mergeCell ref="B89:B90"/>
    <mergeCell ref="A98:A99"/>
    <mergeCell ref="B98:B99"/>
    <mergeCell ref="A91:A92"/>
    <mergeCell ref="B91:B92"/>
    <mergeCell ref="A67:A68"/>
    <mergeCell ref="B67:B68"/>
    <mergeCell ref="A69:A70"/>
    <mergeCell ref="B69:B70"/>
    <mergeCell ref="A73:A74"/>
    <mergeCell ref="B73:B74"/>
    <mergeCell ref="A85:A86"/>
    <mergeCell ref="B85:B86"/>
    <mergeCell ref="A87:A88"/>
    <mergeCell ref="B87:B88"/>
    <mergeCell ref="A76:A77"/>
    <mergeCell ref="B76:B77"/>
    <mergeCell ref="A78:A79"/>
    <mergeCell ref="B78:B79"/>
    <mergeCell ref="A82:A83"/>
    <mergeCell ref="B82:B83"/>
    <mergeCell ref="A233:A234"/>
    <mergeCell ref="B233:B234"/>
    <mergeCell ref="C233:C234"/>
    <mergeCell ref="D233:D234"/>
    <mergeCell ref="H233:H234"/>
    <mergeCell ref="G10:G11"/>
    <mergeCell ref="G12:G13"/>
    <mergeCell ref="G23:G24"/>
    <mergeCell ref="G25:G26"/>
    <mergeCell ref="G38:G39"/>
    <mergeCell ref="G40:G41"/>
    <mergeCell ref="G60:G61"/>
    <mergeCell ref="G62:G63"/>
    <mergeCell ref="G51:G52"/>
    <mergeCell ref="G53:G54"/>
    <mergeCell ref="G69:G70"/>
    <mergeCell ref="G71:G72"/>
    <mergeCell ref="G78:G79"/>
    <mergeCell ref="G80:G81"/>
    <mergeCell ref="G87:G88"/>
    <mergeCell ref="G89:G90"/>
    <mergeCell ref="G107:G108"/>
    <mergeCell ref="G109:G110"/>
    <mergeCell ref="G96:G97"/>
    <mergeCell ref="G134:G135"/>
    <mergeCell ref="G136:G137"/>
    <mergeCell ref="G157:G158"/>
    <mergeCell ref="G159:G160"/>
    <mergeCell ref="G166:G167"/>
    <mergeCell ref="G168:G169"/>
    <mergeCell ref="G208:G209"/>
    <mergeCell ref="G210:G211"/>
    <mergeCell ref="B42:B43"/>
    <mergeCell ref="C42:E43"/>
    <mergeCell ref="F42:F43"/>
    <mergeCell ref="G42:H43"/>
    <mergeCell ref="B170:B171"/>
    <mergeCell ref="C170:E171"/>
    <mergeCell ref="F170:F171"/>
    <mergeCell ref="G170:H171"/>
    <mergeCell ref="B179:B180"/>
    <mergeCell ref="C179:E180"/>
    <mergeCell ref="F179:F180"/>
    <mergeCell ref="G179:H180"/>
    <mergeCell ref="B175:B176"/>
    <mergeCell ref="B177:B178"/>
    <mergeCell ref="B148:B149"/>
    <mergeCell ref="B150:B151"/>
  </mergeCells>
  <pageMargins left="0.45" right="0.15" top="0.25" bottom="0.23" header="0.19" footer="0.17"/>
  <pageSetup paperSize="9" scale="59" orientation="landscape" r:id="rId1"/>
  <rowBreaks count="1" manualBreakCount="1">
    <brk id="1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121"/>
  <sheetViews>
    <sheetView tabSelected="1" zoomScaleNormal="100" workbookViewId="0">
      <selection activeCell="V120" sqref="V120"/>
    </sheetView>
  </sheetViews>
  <sheetFormatPr defaultRowHeight="12.75" x14ac:dyDescent="0.2"/>
  <cols>
    <col min="1" max="1" width="4.140625" style="1" customWidth="1"/>
    <col min="2" max="2" width="24.5703125" style="13" customWidth="1"/>
    <col min="3" max="3" width="18.5703125" style="5" customWidth="1"/>
    <col min="4" max="6" width="11.5703125" style="5" customWidth="1"/>
    <col min="7" max="7" width="26.7109375" style="114" customWidth="1"/>
    <col min="8" max="8" width="11.5703125" style="43" customWidth="1"/>
    <col min="9" max="9" width="9.7109375" style="1" customWidth="1"/>
    <col min="10" max="10" width="9.140625" style="5" customWidth="1"/>
    <col min="11" max="11" width="9.85546875" style="5" customWidth="1"/>
    <col min="12" max="12" width="9" style="5" customWidth="1"/>
    <col min="13" max="13" width="8.42578125" style="5" customWidth="1"/>
    <col min="14" max="14" width="11.42578125" style="5" customWidth="1"/>
    <col min="15" max="15" width="9.85546875" style="5" customWidth="1"/>
    <col min="16" max="16" width="13.7109375" style="1" customWidth="1"/>
    <col min="17" max="16384" width="9.140625" style="1"/>
  </cols>
  <sheetData>
    <row r="1" spans="1:16" x14ac:dyDescent="0.2">
      <c r="A1" s="9"/>
      <c r="B1" s="14"/>
      <c r="C1" s="126"/>
      <c r="D1" s="126"/>
      <c r="E1" s="126"/>
      <c r="F1" s="126"/>
      <c r="G1" s="113"/>
      <c r="H1" s="42"/>
      <c r="I1" s="9"/>
      <c r="P1" s="9"/>
    </row>
    <row r="2" spans="1:16" s="5" customFormat="1" ht="23.25" customHeight="1" x14ac:dyDescent="0.2">
      <c r="A2" s="356" t="s">
        <v>227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12.75" customHeight="1" x14ac:dyDescent="0.2">
      <c r="A3" s="323" t="s">
        <v>0</v>
      </c>
      <c r="B3" s="323" t="s">
        <v>1</v>
      </c>
      <c r="C3" s="323" t="s">
        <v>2</v>
      </c>
      <c r="D3" s="323" t="s">
        <v>3</v>
      </c>
      <c r="E3" s="323" t="s">
        <v>51</v>
      </c>
      <c r="F3" s="323" t="s">
        <v>71</v>
      </c>
      <c r="G3" s="325" t="s">
        <v>56</v>
      </c>
      <c r="H3" s="324" t="s">
        <v>4</v>
      </c>
      <c r="I3" s="324" t="s">
        <v>5</v>
      </c>
      <c r="J3" s="328" t="s">
        <v>34</v>
      </c>
      <c r="K3" s="328" t="s">
        <v>35</v>
      </c>
      <c r="L3" s="328" t="s">
        <v>36</v>
      </c>
      <c r="M3" s="328" t="s">
        <v>37</v>
      </c>
      <c r="N3" s="328" t="s">
        <v>29</v>
      </c>
      <c r="O3" s="328" t="s">
        <v>38</v>
      </c>
      <c r="P3" s="324" t="s">
        <v>39</v>
      </c>
    </row>
    <row r="4" spans="1:16" ht="12.75" customHeight="1" x14ac:dyDescent="0.2">
      <c r="A4" s="323"/>
      <c r="B4" s="323"/>
      <c r="C4" s="323"/>
      <c r="D4" s="323"/>
      <c r="E4" s="323"/>
      <c r="F4" s="323"/>
      <c r="G4" s="325"/>
      <c r="H4" s="324"/>
      <c r="I4" s="324"/>
      <c r="J4" s="328"/>
      <c r="K4" s="328"/>
      <c r="L4" s="328"/>
      <c r="M4" s="328"/>
      <c r="N4" s="328"/>
      <c r="O4" s="328"/>
      <c r="P4" s="324"/>
    </row>
    <row r="5" spans="1:16" x14ac:dyDescent="0.2">
      <c r="A5" s="323"/>
      <c r="B5" s="323"/>
      <c r="C5" s="323"/>
      <c r="D5" s="323"/>
      <c r="E5" s="323"/>
      <c r="F5" s="323"/>
      <c r="G5" s="325"/>
      <c r="H5" s="324"/>
      <c r="I5" s="324"/>
      <c r="J5" s="328"/>
      <c r="K5" s="328"/>
      <c r="L5" s="328"/>
      <c r="M5" s="328"/>
      <c r="N5" s="328"/>
      <c r="O5" s="328"/>
      <c r="P5" s="324"/>
    </row>
    <row r="6" spans="1:16" ht="25.5" customHeight="1" x14ac:dyDescent="0.2">
      <c r="A6" s="33">
        <v>1</v>
      </c>
      <c r="B6" s="36" t="s">
        <v>52</v>
      </c>
      <c r="C6" s="127"/>
      <c r="D6" s="127"/>
      <c r="E6" s="127"/>
      <c r="F6" s="127"/>
      <c r="G6" s="44"/>
      <c r="H6" s="45"/>
      <c r="I6" s="23"/>
      <c r="J6" s="198"/>
      <c r="K6" s="198"/>
      <c r="L6" s="198"/>
      <c r="M6" s="198"/>
      <c r="N6" s="198"/>
      <c r="O6" s="198"/>
      <c r="P6" s="24"/>
    </row>
    <row r="7" spans="1:16" ht="25.5" x14ac:dyDescent="0.2">
      <c r="A7" s="299">
        <v>1</v>
      </c>
      <c r="B7" s="301" t="s">
        <v>130</v>
      </c>
      <c r="C7" s="291" t="s">
        <v>83</v>
      </c>
      <c r="D7" s="291" t="s">
        <v>77</v>
      </c>
      <c r="E7" s="285"/>
      <c r="F7" s="317" t="s">
        <v>84</v>
      </c>
      <c r="G7" s="306" t="s">
        <v>131</v>
      </c>
      <c r="H7" s="313">
        <v>50</v>
      </c>
      <c r="I7" s="11" t="s">
        <v>18</v>
      </c>
      <c r="J7" s="66">
        <f>'[1]Costing Sept ''21'!$O$5</f>
        <v>23.216865094170405</v>
      </c>
      <c r="K7" s="66">
        <f>'[1]Costing Sept ''21'!$O$5</f>
        <v>23.216865094170405</v>
      </c>
      <c r="L7" s="66">
        <f>'[1]Costing Sept ''21'!$O$5</f>
        <v>23.216865094170405</v>
      </c>
      <c r="M7" s="66">
        <f>'[1]Costing Sept ''21'!$O$5</f>
        <v>23.216865094170405</v>
      </c>
      <c r="N7" s="66">
        <f>'[1]Costing Sept ''21'!$O$5</f>
        <v>23.216865094170405</v>
      </c>
      <c r="O7" s="66">
        <f>'[1]Costing Sept ''21'!$O$5</f>
        <v>23.216865094170405</v>
      </c>
      <c r="P7" s="213" t="s">
        <v>85</v>
      </c>
    </row>
    <row r="8" spans="1:16" ht="48" customHeight="1" x14ac:dyDescent="0.2">
      <c r="A8" s="300"/>
      <c r="B8" s="302"/>
      <c r="C8" s="291"/>
      <c r="D8" s="291"/>
      <c r="E8" s="286"/>
      <c r="F8" s="318"/>
      <c r="G8" s="307"/>
      <c r="H8" s="314"/>
      <c r="I8" s="12" t="s">
        <v>19</v>
      </c>
      <c r="J8" s="66">
        <f>J7*0.98</f>
        <v>22.752527792286998</v>
      </c>
      <c r="K8" s="66">
        <f t="shared" ref="K8:O8" si="0">K7*0.98</f>
        <v>22.752527792286998</v>
      </c>
      <c r="L8" s="66">
        <f t="shared" si="0"/>
        <v>22.752527792286998</v>
      </c>
      <c r="M8" s="66">
        <f t="shared" si="0"/>
        <v>22.752527792286998</v>
      </c>
      <c r="N8" s="66">
        <f t="shared" si="0"/>
        <v>22.752527792286998</v>
      </c>
      <c r="O8" s="66">
        <f t="shared" si="0"/>
        <v>22.752527792286998</v>
      </c>
      <c r="P8" s="27" t="s">
        <v>86</v>
      </c>
    </row>
    <row r="9" spans="1:16" ht="25.5" x14ac:dyDescent="0.2">
      <c r="A9" s="299">
        <v>1</v>
      </c>
      <c r="B9" s="301" t="s">
        <v>132</v>
      </c>
      <c r="C9" s="291" t="s">
        <v>83</v>
      </c>
      <c r="D9" s="291" t="s">
        <v>77</v>
      </c>
      <c r="E9" s="285"/>
      <c r="F9" s="317" t="s">
        <v>84</v>
      </c>
      <c r="G9" s="306" t="s">
        <v>133</v>
      </c>
      <c r="H9" s="313">
        <v>50</v>
      </c>
      <c r="I9" s="11" t="s">
        <v>18</v>
      </c>
      <c r="J9" s="66">
        <f>'[1]Costing Sept ''21'!$O$6</f>
        <v>19.463762842105265</v>
      </c>
      <c r="K9" s="66">
        <f>'[1]Costing Sept ''21'!$O$6</f>
        <v>19.463762842105265</v>
      </c>
      <c r="L9" s="66">
        <f>'[1]Costing Sept ''21'!$O$6</f>
        <v>19.463762842105265</v>
      </c>
      <c r="M9" s="66">
        <f>'[1]Costing Sept ''21'!$O$6</f>
        <v>19.463762842105265</v>
      </c>
      <c r="N9" s="66">
        <f>'[1]Costing Sept ''21'!$O$6</f>
        <v>19.463762842105265</v>
      </c>
      <c r="O9" s="66">
        <f>'[1]Costing Sept ''21'!$O$6</f>
        <v>19.463762842105265</v>
      </c>
      <c r="P9" s="213" t="s">
        <v>85</v>
      </c>
    </row>
    <row r="10" spans="1:16" ht="84" customHeight="1" x14ac:dyDescent="0.2">
      <c r="A10" s="300"/>
      <c r="B10" s="302"/>
      <c r="C10" s="291"/>
      <c r="D10" s="291"/>
      <c r="E10" s="286"/>
      <c r="F10" s="318"/>
      <c r="G10" s="307"/>
      <c r="H10" s="314"/>
      <c r="I10" s="12" t="s">
        <v>19</v>
      </c>
      <c r="J10" s="66">
        <f>J9*0.98</f>
        <v>19.07448758526316</v>
      </c>
      <c r="K10" s="66">
        <f t="shared" ref="K10:O10" si="1">K9*0.98</f>
        <v>19.07448758526316</v>
      </c>
      <c r="L10" s="66">
        <f t="shared" si="1"/>
        <v>19.07448758526316</v>
      </c>
      <c r="M10" s="66">
        <f t="shared" si="1"/>
        <v>19.07448758526316</v>
      </c>
      <c r="N10" s="66">
        <f t="shared" si="1"/>
        <v>19.07448758526316</v>
      </c>
      <c r="O10" s="66">
        <f t="shared" si="1"/>
        <v>19.07448758526316</v>
      </c>
      <c r="P10" s="27" t="s">
        <v>86</v>
      </c>
    </row>
    <row r="11" spans="1:16" s="30" customFormat="1" ht="35.25" customHeight="1" x14ac:dyDescent="0.2">
      <c r="A11" s="33">
        <v>2</v>
      </c>
      <c r="B11" s="36" t="s">
        <v>53</v>
      </c>
      <c r="C11" s="127"/>
      <c r="D11" s="127"/>
      <c r="E11" s="127"/>
      <c r="F11" s="127"/>
      <c r="G11" s="44"/>
      <c r="H11" s="45"/>
      <c r="I11" s="23"/>
      <c r="J11" s="134"/>
      <c r="K11" s="33"/>
      <c r="L11" s="33"/>
      <c r="M11" s="33"/>
      <c r="N11" s="33"/>
      <c r="O11" s="33"/>
      <c r="P11" s="29"/>
    </row>
    <row r="12" spans="1:16" ht="25.5" x14ac:dyDescent="0.2">
      <c r="A12" s="299">
        <v>1</v>
      </c>
      <c r="B12" s="301" t="s">
        <v>130</v>
      </c>
      <c r="C12" s="291" t="s">
        <v>83</v>
      </c>
      <c r="D12" s="291" t="s">
        <v>77</v>
      </c>
      <c r="E12" s="285"/>
      <c r="F12" s="317" t="s">
        <v>84</v>
      </c>
      <c r="G12" s="306" t="s">
        <v>134</v>
      </c>
      <c r="H12" s="315">
        <v>50</v>
      </c>
      <c r="I12" s="11" t="s">
        <v>18</v>
      </c>
      <c r="J12" s="66">
        <f>'[1]Costing Sept ''21'!$O$7</f>
        <v>18.447230643037972</v>
      </c>
      <c r="K12" s="66">
        <f>'[1]Costing Sept ''21'!$O$7</f>
        <v>18.447230643037972</v>
      </c>
      <c r="L12" s="66">
        <f>'[1]Costing Sept ''21'!$O$7</f>
        <v>18.447230643037972</v>
      </c>
      <c r="M12" s="66">
        <f>'[1]Costing Sept ''21'!$O$7</f>
        <v>18.447230643037972</v>
      </c>
      <c r="N12" s="66">
        <f>'[1]Costing Sept ''21'!$O$7</f>
        <v>18.447230643037972</v>
      </c>
      <c r="O12" s="66">
        <f>'[1]Costing Sept ''21'!$O$7</f>
        <v>18.447230643037972</v>
      </c>
      <c r="P12" s="213" t="s">
        <v>85</v>
      </c>
    </row>
    <row r="13" spans="1:16" ht="78.75" customHeight="1" x14ac:dyDescent="0.2">
      <c r="A13" s="300"/>
      <c r="B13" s="302"/>
      <c r="C13" s="291"/>
      <c r="D13" s="291"/>
      <c r="E13" s="286"/>
      <c r="F13" s="318"/>
      <c r="G13" s="307"/>
      <c r="H13" s="316"/>
      <c r="I13" s="12" t="s">
        <v>19</v>
      </c>
      <c r="J13" s="66">
        <f>J12*0.98</f>
        <v>18.078286030177214</v>
      </c>
      <c r="K13" s="66">
        <f t="shared" ref="K13:O13" si="2">K12*0.98</f>
        <v>18.078286030177214</v>
      </c>
      <c r="L13" s="66">
        <f t="shared" si="2"/>
        <v>18.078286030177214</v>
      </c>
      <c r="M13" s="66">
        <f t="shared" si="2"/>
        <v>18.078286030177214</v>
      </c>
      <c r="N13" s="66">
        <f t="shared" si="2"/>
        <v>18.078286030177214</v>
      </c>
      <c r="O13" s="66">
        <f t="shared" si="2"/>
        <v>18.078286030177214</v>
      </c>
      <c r="P13" s="27" t="s">
        <v>86</v>
      </c>
    </row>
    <row r="14" spans="1:16" ht="25.5" x14ac:dyDescent="0.2">
      <c r="A14" s="299">
        <v>1</v>
      </c>
      <c r="B14" s="301" t="s">
        <v>132</v>
      </c>
      <c r="C14" s="291" t="s">
        <v>83</v>
      </c>
      <c r="D14" s="291" t="s">
        <v>77</v>
      </c>
      <c r="E14" s="285"/>
      <c r="F14" s="317" t="s">
        <v>84</v>
      </c>
      <c r="G14" s="306" t="s">
        <v>135</v>
      </c>
      <c r="H14" s="315">
        <v>50</v>
      </c>
      <c r="I14" s="11" t="s">
        <v>18</v>
      </c>
      <c r="J14" s="66">
        <f>'[1]Costing Sept ''21'!$O$8</f>
        <v>13.222086539016393</v>
      </c>
      <c r="K14" s="66">
        <f>'[1]Costing Sept ''21'!$O$8</f>
        <v>13.222086539016393</v>
      </c>
      <c r="L14" s="66">
        <f>'[1]Costing Sept ''21'!$O$8</f>
        <v>13.222086539016393</v>
      </c>
      <c r="M14" s="66">
        <f>'[1]Costing Sept ''21'!$O$8</f>
        <v>13.222086539016393</v>
      </c>
      <c r="N14" s="66">
        <f>'[1]Costing Sept ''21'!$O$8</f>
        <v>13.222086539016393</v>
      </c>
      <c r="O14" s="66">
        <f>'[1]Costing Sept ''21'!$O$8</f>
        <v>13.222086539016393</v>
      </c>
      <c r="P14" s="213" t="s">
        <v>85</v>
      </c>
    </row>
    <row r="15" spans="1:16" ht="78.75" customHeight="1" x14ac:dyDescent="0.2">
      <c r="A15" s="300"/>
      <c r="B15" s="302"/>
      <c r="C15" s="291"/>
      <c r="D15" s="291"/>
      <c r="E15" s="286"/>
      <c r="F15" s="318"/>
      <c r="G15" s="307"/>
      <c r="H15" s="316"/>
      <c r="I15" s="12" t="s">
        <v>19</v>
      </c>
      <c r="J15" s="66">
        <f>J14*0.98</f>
        <v>12.957644808236065</v>
      </c>
      <c r="K15" s="66">
        <f t="shared" ref="K15:O15" si="3">K14*0.98</f>
        <v>12.957644808236065</v>
      </c>
      <c r="L15" s="66">
        <f t="shared" si="3"/>
        <v>12.957644808236065</v>
      </c>
      <c r="M15" s="66">
        <f t="shared" si="3"/>
        <v>12.957644808236065</v>
      </c>
      <c r="N15" s="66">
        <f t="shared" si="3"/>
        <v>12.957644808236065</v>
      </c>
      <c r="O15" s="66">
        <f t="shared" si="3"/>
        <v>12.957644808236065</v>
      </c>
      <c r="P15" s="27" t="s">
        <v>86</v>
      </c>
    </row>
    <row r="16" spans="1:16" s="30" customFormat="1" ht="24.75" customHeight="1" x14ac:dyDescent="0.2">
      <c r="A16" s="33">
        <v>3</v>
      </c>
      <c r="B16" s="36" t="s">
        <v>54</v>
      </c>
      <c r="C16" s="127"/>
      <c r="D16" s="127"/>
      <c r="E16" s="127"/>
      <c r="F16" s="127"/>
      <c r="G16" s="44"/>
      <c r="H16" s="45"/>
      <c r="I16" s="23"/>
      <c r="J16" s="134"/>
      <c r="K16" s="33"/>
      <c r="L16" s="33"/>
      <c r="M16" s="33"/>
      <c r="N16" s="33"/>
      <c r="O16" s="33"/>
      <c r="P16" s="29"/>
    </row>
    <row r="17" spans="1:16" ht="25.5" customHeight="1" x14ac:dyDescent="0.2">
      <c r="A17" s="299">
        <v>1</v>
      </c>
      <c r="B17" s="301" t="s">
        <v>130</v>
      </c>
      <c r="C17" s="291" t="s">
        <v>83</v>
      </c>
      <c r="D17" s="291" t="s">
        <v>77</v>
      </c>
      <c r="E17" s="285"/>
      <c r="F17" s="317" t="s">
        <v>84</v>
      </c>
      <c r="G17" s="321" t="s">
        <v>186</v>
      </c>
      <c r="H17" s="78">
        <v>50</v>
      </c>
      <c r="I17" s="11" t="s">
        <v>18</v>
      </c>
      <c r="J17" s="83">
        <f>'[1]Costing Sept ''21'!$O$16</f>
        <v>27.685208492307691</v>
      </c>
      <c r="K17" s="83">
        <f>'[1]Costing Sept ''21'!$O$16</f>
        <v>27.685208492307691</v>
      </c>
      <c r="L17" s="83">
        <f>'[1]Costing Sept ''21'!$O$16</f>
        <v>27.685208492307691</v>
      </c>
      <c r="M17" s="83">
        <f>'[1]Costing Sept ''21'!$O$16</f>
        <v>27.685208492307691</v>
      </c>
      <c r="N17" s="83">
        <f>'[1]Costing Sept ''21'!$O$16</f>
        <v>27.685208492307691</v>
      </c>
      <c r="O17" s="83">
        <f>'[1]Costing Sept ''21'!$O$16</f>
        <v>27.685208492307691</v>
      </c>
      <c r="P17" s="84" t="s">
        <v>85</v>
      </c>
    </row>
    <row r="18" spans="1:16" ht="65.25" customHeight="1" x14ac:dyDescent="0.2">
      <c r="A18" s="300"/>
      <c r="B18" s="302"/>
      <c r="C18" s="291"/>
      <c r="D18" s="291"/>
      <c r="E18" s="286"/>
      <c r="F18" s="318"/>
      <c r="G18" s="322"/>
      <c r="H18" s="79">
        <v>50</v>
      </c>
      <c r="I18" s="12" t="s">
        <v>19</v>
      </c>
      <c r="J18" s="83">
        <f>J17*0.98</f>
        <v>27.131504322461538</v>
      </c>
      <c r="K18" s="83">
        <f t="shared" ref="K18:O18" si="4">K17*0.98</f>
        <v>27.131504322461538</v>
      </c>
      <c r="L18" s="83">
        <f t="shared" si="4"/>
        <v>27.131504322461538</v>
      </c>
      <c r="M18" s="83">
        <f t="shared" si="4"/>
        <v>27.131504322461538</v>
      </c>
      <c r="N18" s="83">
        <f t="shared" si="4"/>
        <v>27.131504322461538</v>
      </c>
      <c r="O18" s="83">
        <f t="shared" si="4"/>
        <v>27.131504322461538</v>
      </c>
      <c r="P18" s="85" t="s">
        <v>86</v>
      </c>
    </row>
    <row r="19" spans="1:16" ht="25.5" customHeight="1" x14ac:dyDescent="0.2">
      <c r="A19" s="299">
        <v>1</v>
      </c>
      <c r="B19" s="301" t="s">
        <v>132</v>
      </c>
      <c r="C19" s="291" t="s">
        <v>83</v>
      </c>
      <c r="D19" s="291" t="s">
        <v>77</v>
      </c>
      <c r="E19" s="285"/>
      <c r="F19" s="317" t="s">
        <v>84</v>
      </c>
      <c r="G19" s="321" t="s">
        <v>187</v>
      </c>
      <c r="H19" s="78">
        <v>50</v>
      </c>
      <c r="I19" s="11" t="s">
        <v>18</v>
      </c>
      <c r="J19" s="83">
        <f>'[1]Costing Sept ''21'!$O$17</f>
        <v>23.511781894736849</v>
      </c>
      <c r="K19" s="83">
        <f>'[1]Costing Sept ''21'!$O$17</f>
        <v>23.511781894736849</v>
      </c>
      <c r="L19" s="83">
        <f>'[1]Costing Sept ''21'!$O$17</f>
        <v>23.511781894736849</v>
      </c>
      <c r="M19" s="83">
        <f>'[1]Costing Sept ''21'!$O$17</f>
        <v>23.511781894736849</v>
      </c>
      <c r="N19" s="83">
        <f>'[1]Costing Sept ''21'!$O$17</f>
        <v>23.511781894736849</v>
      </c>
      <c r="O19" s="83">
        <f>'[1]Costing Sept ''21'!$O$17</f>
        <v>23.511781894736849</v>
      </c>
      <c r="P19" s="84" t="s">
        <v>85</v>
      </c>
    </row>
    <row r="20" spans="1:16" ht="63.75" customHeight="1" x14ac:dyDescent="0.2">
      <c r="A20" s="300"/>
      <c r="B20" s="302"/>
      <c r="C20" s="291"/>
      <c r="D20" s="291"/>
      <c r="E20" s="286"/>
      <c r="F20" s="318"/>
      <c r="G20" s="322"/>
      <c r="H20" s="79">
        <v>50</v>
      </c>
      <c r="I20" s="12" t="s">
        <v>19</v>
      </c>
      <c r="J20" s="83">
        <f>J19*0.98</f>
        <v>23.041546256842111</v>
      </c>
      <c r="K20" s="83">
        <f t="shared" ref="K20:O20" si="5">K19*0.98</f>
        <v>23.041546256842111</v>
      </c>
      <c r="L20" s="83">
        <f t="shared" si="5"/>
        <v>23.041546256842111</v>
      </c>
      <c r="M20" s="83">
        <f t="shared" si="5"/>
        <v>23.041546256842111</v>
      </c>
      <c r="N20" s="83">
        <f t="shared" si="5"/>
        <v>23.041546256842111</v>
      </c>
      <c r="O20" s="83">
        <f t="shared" si="5"/>
        <v>23.041546256842111</v>
      </c>
      <c r="P20" s="85" t="s">
        <v>86</v>
      </c>
    </row>
    <row r="21" spans="1:16" ht="25.5" customHeight="1" x14ac:dyDescent="0.2">
      <c r="A21" s="299">
        <v>1</v>
      </c>
      <c r="B21" s="301" t="s">
        <v>166</v>
      </c>
      <c r="C21" s="291" t="s">
        <v>83</v>
      </c>
      <c r="D21" s="291" t="s">
        <v>77</v>
      </c>
      <c r="E21" s="285"/>
      <c r="F21" s="317" t="s">
        <v>84</v>
      </c>
      <c r="G21" s="321" t="s">
        <v>188</v>
      </c>
      <c r="H21" s="78">
        <v>50</v>
      </c>
      <c r="I21" s="11" t="s">
        <v>18</v>
      </c>
      <c r="J21" s="83">
        <f>'[1]Costing Sept ''21'!$O$18</f>
        <v>20.777853767441862</v>
      </c>
      <c r="K21" s="83">
        <f>'[1]Costing Sept ''21'!$O$18</f>
        <v>20.777853767441862</v>
      </c>
      <c r="L21" s="83">
        <f>'[1]Costing Sept ''21'!$O$18</f>
        <v>20.777853767441862</v>
      </c>
      <c r="M21" s="83">
        <f>'[1]Costing Sept ''21'!$O$18</f>
        <v>20.777853767441862</v>
      </c>
      <c r="N21" s="83">
        <f>'[1]Costing Sept ''21'!$O$18</f>
        <v>20.777853767441862</v>
      </c>
      <c r="O21" s="83">
        <f>'[1]Costing Sept ''21'!$O$18</f>
        <v>20.777853767441862</v>
      </c>
      <c r="P21" s="84" t="s">
        <v>85</v>
      </c>
    </row>
    <row r="22" spans="1:16" ht="63.75" customHeight="1" x14ac:dyDescent="0.2">
      <c r="A22" s="300"/>
      <c r="B22" s="302"/>
      <c r="C22" s="291"/>
      <c r="D22" s="291"/>
      <c r="E22" s="286"/>
      <c r="F22" s="318"/>
      <c r="G22" s="322"/>
      <c r="H22" s="79">
        <v>50</v>
      </c>
      <c r="I22" s="12" t="s">
        <v>19</v>
      </c>
      <c r="J22" s="83">
        <f>J21*0.98</f>
        <v>20.362296692093025</v>
      </c>
      <c r="K22" s="83">
        <f t="shared" ref="K22:O22" si="6">K21*0.98</f>
        <v>20.362296692093025</v>
      </c>
      <c r="L22" s="83">
        <f t="shared" si="6"/>
        <v>20.362296692093025</v>
      </c>
      <c r="M22" s="83">
        <f t="shared" si="6"/>
        <v>20.362296692093025</v>
      </c>
      <c r="N22" s="83">
        <f t="shared" si="6"/>
        <v>20.362296692093025</v>
      </c>
      <c r="O22" s="83">
        <f t="shared" si="6"/>
        <v>20.362296692093025</v>
      </c>
      <c r="P22" s="85" t="s">
        <v>86</v>
      </c>
    </row>
    <row r="23" spans="1:16" s="30" customFormat="1" ht="24" customHeight="1" x14ac:dyDescent="0.2">
      <c r="A23" s="23">
        <v>4</v>
      </c>
      <c r="B23" s="36" t="s">
        <v>55</v>
      </c>
      <c r="C23" s="128"/>
      <c r="D23" s="128"/>
      <c r="E23" s="128"/>
      <c r="F23" s="128"/>
      <c r="G23" s="56"/>
      <c r="H23" s="57"/>
      <c r="I23" s="58"/>
      <c r="J23" s="200"/>
      <c r="K23" s="128"/>
      <c r="L23" s="128"/>
      <c r="M23" s="128"/>
      <c r="N23" s="128"/>
      <c r="O23" s="128"/>
      <c r="P23" s="59"/>
    </row>
    <row r="24" spans="1:16" s="2" customFormat="1" ht="25.5" customHeight="1" x14ac:dyDescent="0.2">
      <c r="A24" s="299">
        <v>1</v>
      </c>
      <c r="B24" s="301" t="s">
        <v>130</v>
      </c>
      <c r="C24" s="291" t="s">
        <v>83</v>
      </c>
      <c r="D24" s="291" t="s">
        <v>77</v>
      </c>
      <c r="E24" s="212"/>
      <c r="F24" s="25" t="s">
        <v>84</v>
      </c>
      <c r="G24" s="306" t="s">
        <v>136</v>
      </c>
      <c r="H24" s="216">
        <v>50</v>
      </c>
      <c r="I24" s="221" t="s">
        <v>18</v>
      </c>
      <c r="J24" s="66">
        <f>'[1]Costing Sept ''21'!$O$9</f>
        <v>75.878453038674024</v>
      </c>
      <c r="K24" s="66">
        <f>'[1]Costing Sept ''21'!$O$9</f>
        <v>75.878453038674024</v>
      </c>
      <c r="L24" s="66">
        <f>'[1]Costing Sept ''21'!$O$9</f>
        <v>75.878453038674024</v>
      </c>
      <c r="M24" s="66">
        <f>'[1]Costing Sept ''21'!$O$9</f>
        <v>75.878453038674024</v>
      </c>
      <c r="N24" s="66">
        <f>'[1]Costing Sept ''21'!$O$9</f>
        <v>75.878453038674024</v>
      </c>
      <c r="O24" s="66">
        <f>'[1]Costing Sept ''21'!$O$9</f>
        <v>75.878453038674024</v>
      </c>
      <c r="P24" s="213" t="s">
        <v>85</v>
      </c>
    </row>
    <row r="25" spans="1:16" s="2" customFormat="1" ht="62.25" customHeight="1" x14ac:dyDescent="0.2">
      <c r="A25" s="300"/>
      <c r="B25" s="302"/>
      <c r="C25" s="291"/>
      <c r="D25" s="291"/>
      <c r="E25" s="212"/>
      <c r="F25" s="212"/>
      <c r="G25" s="307"/>
      <c r="H25" s="216"/>
      <c r="I25" s="41" t="s">
        <v>19</v>
      </c>
      <c r="J25" s="66">
        <f>J24*0.98</f>
        <v>74.360883977900542</v>
      </c>
      <c r="K25" s="66">
        <f t="shared" ref="K25:O25" si="7">K24*0.98</f>
        <v>74.360883977900542</v>
      </c>
      <c r="L25" s="66">
        <f t="shared" si="7"/>
        <v>74.360883977900542</v>
      </c>
      <c r="M25" s="66">
        <f t="shared" si="7"/>
        <v>74.360883977900542</v>
      </c>
      <c r="N25" s="66">
        <f t="shared" si="7"/>
        <v>74.360883977900542</v>
      </c>
      <c r="O25" s="66">
        <f t="shared" si="7"/>
        <v>74.360883977900542</v>
      </c>
      <c r="P25" s="27" t="s">
        <v>86</v>
      </c>
    </row>
    <row r="26" spans="1:16" s="2" customFormat="1" ht="25.5" x14ac:dyDescent="0.2">
      <c r="A26" s="299">
        <v>1</v>
      </c>
      <c r="B26" s="301" t="s">
        <v>132</v>
      </c>
      <c r="C26" s="291" t="s">
        <v>83</v>
      </c>
      <c r="D26" s="291" t="s">
        <v>77</v>
      </c>
      <c r="E26" s="212"/>
      <c r="F26" s="25" t="s">
        <v>84</v>
      </c>
      <c r="G26" s="306" t="s">
        <v>137</v>
      </c>
      <c r="H26" s="216">
        <v>50</v>
      </c>
      <c r="I26" s="221" t="s">
        <v>18</v>
      </c>
      <c r="J26" s="66">
        <f>'[1]Costing Sept ''21'!$O$10</f>
        <v>58.617777777777789</v>
      </c>
      <c r="K26" s="66">
        <f>'[1]Costing Sept ''21'!$O$10</f>
        <v>58.617777777777789</v>
      </c>
      <c r="L26" s="66">
        <f>'[1]Costing Sept ''21'!$O$10</f>
        <v>58.617777777777789</v>
      </c>
      <c r="M26" s="66">
        <f>'[1]Costing Sept ''21'!$O$10</f>
        <v>58.617777777777789</v>
      </c>
      <c r="N26" s="66">
        <f>'[1]Costing Sept ''21'!$O$10</f>
        <v>58.617777777777789</v>
      </c>
      <c r="O26" s="66">
        <f>'[1]Costing Sept ''21'!$O$10</f>
        <v>58.617777777777789</v>
      </c>
      <c r="P26" s="213" t="s">
        <v>85</v>
      </c>
    </row>
    <row r="27" spans="1:16" s="2" customFormat="1" ht="66" customHeight="1" x14ac:dyDescent="0.2">
      <c r="A27" s="300"/>
      <c r="B27" s="302"/>
      <c r="C27" s="291"/>
      <c r="D27" s="291"/>
      <c r="E27" s="212"/>
      <c r="F27" s="212"/>
      <c r="G27" s="307"/>
      <c r="H27" s="216"/>
      <c r="I27" s="41" t="s">
        <v>19</v>
      </c>
      <c r="J27" s="66">
        <f>J26*0.98</f>
        <v>57.445422222222234</v>
      </c>
      <c r="K27" s="66">
        <f t="shared" ref="K27:O27" si="8">K26*0.98</f>
        <v>57.445422222222234</v>
      </c>
      <c r="L27" s="66">
        <f t="shared" si="8"/>
        <v>57.445422222222234</v>
      </c>
      <c r="M27" s="66">
        <f t="shared" si="8"/>
        <v>57.445422222222234</v>
      </c>
      <c r="N27" s="66">
        <f t="shared" si="8"/>
        <v>57.445422222222234</v>
      </c>
      <c r="O27" s="66">
        <f t="shared" si="8"/>
        <v>57.445422222222234</v>
      </c>
      <c r="P27" s="27" t="s">
        <v>86</v>
      </c>
    </row>
    <row r="28" spans="1:16" s="30" customFormat="1" ht="33.75" customHeight="1" x14ac:dyDescent="0.2">
      <c r="A28" s="33">
        <v>5</v>
      </c>
      <c r="B28" s="36" t="s">
        <v>57</v>
      </c>
      <c r="C28" s="128"/>
      <c r="D28" s="128"/>
      <c r="E28" s="128"/>
      <c r="F28" s="128"/>
      <c r="G28" s="56"/>
      <c r="H28" s="57"/>
      <c r="I28" s="58"/>
      <c r="J28" s="200"/>
      <c r="K28" s="128"/>
      <c r="L28" s="128"/>
      <c r="M28" s="128"/>
      <c r="N28" s="128"/>
      <c r="O28" s="128"/>
      <c r="P28" s="59"/>
    </row>
    <row r="29" spans="1:16" ht="25.5" x14ac:dyDescent="0.2">
      <c r="A29" s="299">
        <v>1</v>
      </c>
      <c r="B29" s="301" t="s">
        <v>74</v>
      </c>
      <c r="C29" s="291" t="s">
        <v>83</v>
      </c>
      <c r="D29" s="291" t="s">
        <v>77</v>
      </c>
      <c r="E29" s="212"/>
      <c r="F29" s="25" t="s">
        <v>139</v>
      </c>
      <c r="G29" s="319" t="s">
        <v>138</v>
      </c>
      <c r="H29" s="216">
        <v>50</v>
      </c>
      <c r="I29" s="221" t="s">
        <v>18</v>
      </c>
      <c r="J29" s="66">
        <f>'[1]Costing Sept ''21'!$O$11</f>
        <v>23.467482000000004</v>
      </c>
      <c r="K29" s="66">
        <f>'[1]Costing Sept ''21'!$O$11</f>
        <v>23.467482000000004</v>
      </c>
      <c r="L29" s="66">
        <f>'[1]Costing Sept ''21'!$O$11</f>
        <v>23.467482000000004</v>
      </c>
      <c r="M29" s="66">
        <f>'[1]Costing Sept ''21'!$O$11</f>
        <v>23.467482000000004</v>
      </c>
      <c r="N29" s="66">
        <f>'[1]Costing Sept ''21'!$O$11</f>
        <v>23.467482000000004</v>
      </c>
      <c r="O29" s="66">
        <f>'[1]Costing Sept ''21'!$O$11</f>
        <v>23.467482000000004</v>
      </c>
      <c r="P29" s="213" t="s">
        <v>85</v>
      </c>
    </row>
    <row r="30" spans="1:16" ht="63.75" customHeight="1" x14ac:dyDescent="0.2">
      <c r="A30" s="300"/>
      <c r="B30" s="302"/>
      <c r="C30" s="291"/>
      <c r="D30" s="291"/>
      <c r="E30" s="212"/>
      <c r="F30" s="212"/>
      <c r="G30" s="320"/>
      <c r="H30" s="216"/>
      <c r="I30" s="41" t="s">
        <v>19</v>
      </c>
      <c r="J30" s="66">
        <f>J29*0.98</f>
        <v>22.998132360000003</v>
      </c>
      <c r="K30" s="66">
        <f t="shared" ref="K30:O30" si="9">K29*0.98</f>
        <v>22.998132360000003</v>
      </c>
      <c r="L30" s="66">
        <f t="shared" si="9"/>
        <v>22.998132360000003</v>
      </c>
      <c r="M30" s="66">
        <f t="shared" si="9"/>
        <v>22.998132360000003</v>
      </c>
      <c r="N30" s="66">
        <f t="shared" si="9"/>
        <v>22.998132360000003</v>
      </c>
      <c r="O30" s="66">
        <f t="shared" si="9"/>
        <v>22.998132360000003</v>
      </c>
      <c r="P30" s="27" t="s">
        <v>86</v>
      </c>
    </row>
    <row r="31" spans="1:16" s="30" customFormat="1" ht="20.25" customHeight="1" x14ac:dyDescent="0.2">
      <c r="A31" s="33">
        <v>6</v>
      </c>
      <c r="B31" s="36" t="s">
        <v>58</v>
      </c>
      <c r="C31" s="128"/>
      <c r="D31" s="128"/>
      <c r="E31" s="128"/>
      <c r="F31" s="128"/>
      <c r="G31" s="56"/>
      <c r="H31" s="57"/>
      <c r="I31" s="58"/>
      <c r="J31" s="200"/>
      <c r="K31" s="128"/>
      <c r="L31" s="128"/>
      <c r="M31" s="128"/>
      <c r="N31" s="128"/>
      <c r="O31" s="128"/>
      <c r="P31" s="59"/>
    </row>
    <row r="32" spans="1:16" ht="25.5" x14ac:dyDescent="0.2">
      <c r="A32" s="299">
        <v>1</v>
      </c>
      <c r="B32" s="301" t="s">
        <v>74</v>
      </c>
      <c r="C32" s="291" t="s">
        <v>83</v>
      </c>
      <c r="D32" s="291" t="s">
        <v>77</v>
      </c>
      <c r="E32" s="313"/>
      <c r="F32" s="317" t="s">
        <v>84</v>
      </c>
      <c r="G32" s="306" t="s">
        <v>140</v>
      </c>
      <c r="H32" s="315">
        <v>50</v>
      </c>
      <c r="I32" s="221" t="s">
        <v>18</v>
      </c>
      <c r="J32" s="66">
        <f>'[1]Costing Sept ''21'!$O$12</f>
        <v>15.808011049723758</v>
      </c>
      <c r="K32" s="66">
        <f>'[1]Costing Sept ''21'!$O$12</f>
        <v>15.808011049723758</v>
      </c>
      <c r="L32" s="66">
        <f>'[1]Costing Sept ''21'!$O$12</f>
        <v>15.808011049723758</v>
      </c>
      <c r="M32" s="66">
        <f>'[1]Costing Sept ''21'!$O$12</f>
        <v>15.808011049723758</v>
      </c>
      <c r="N32" s="66">
        <f>'[1]Costing Sept ''21'!$O$12</f>
        <v>15.808011049723758</v>
      </c>
      <c r="O32" s="66">
        <f>'[1]Costing Sept ''21'!$O$12</f>
        <v>15.808011049723758</v>
      </c>
      <c r="P32" s="213" t="s">
        <v>85</v>
      </c>
    </row>
    <row r="33" spans="1:16" ht="65.25" customHeight="1" x14ac:dyDescent="0.2">
      <c r="A33" s="300"/>
      <c r="B33" s="302"/>
      <c r="C33" s="291"/>
      <c r="D33" s="291"/>
      <c r="E33" s="314"/>
      <c r="F33" s="318"/>
      <c r="G33" s="307"/>
      <c r="H33" s="316"/>
      <c r="I33" s="41" t="s">
        <v>19</v>
      </c>
      <c r="J33" s="66">
        <f>J32*0.98</f>
        <v>15.491850828729282</v>
      </c>
      <c r="K33" s="66">
        <f t="shared" ref="K33:O33" si="10">K32*0.98</f>
        <v>15.491850828729282</v>
      </c>
      <c r="L33" s="66">
        <f t="shared" si="10"/>
        <v>15.491850828729282</v>
      </c>
      <c r="M33" s="66">
        <f t="shared" si="10"/>
        <v>15.491850828729282</v>
      </c>
      <c r="N33" s="66">
        <f t="shared" si="10"/>
        <v>15.491850828729282</v>
      </c>
      <c r="O33" s="66">
        <f t="shared" si="10"/>
        <v>15.491850828729282</v>
      </c>
      <c r="P33" s="27" t="s">
        <v>86</v>
      </c>
    </row>
    <row r="34" spans="1:16" s="32" customFormat="1" ht="27" customHeight="1" x14ac:dyDescent="0.2">
      <c r="A34" s="49">
        <v>7</v>
      </c>
      <c r="B34" s="50" t="s">
        <v>59</v>
      </c>
      <c r="C34" s="129"/>
      <c r="D34" s="129"/>
      <c r="E34" s="129"/>
      <c r="F34" s="129"/>
      <c r="G34" s="60"/>
      <c r="H34" s="61"/>
      <c r="I34" s="62"/>
      <c r="J34" s="201"/>
      <c r="K34" s="129"/>
      <c r="L34" s="129"/>
      <c r="M34" s="129"/>
      <c r="N34" s="129"/>
      <c r="O34" s="129"/>
      <c r="P34" s="63"/>
    </row>
    <row r="35" spans="1:16" s="2" customFormat="1" ht="27" customHeight="1" x14ac:dyDescent="0.2">
      <c r="A35" s="299">
        <v>1</v>
      </c>
      <c r="B35" s="301" t="s">
        <v>74</v>
      </c>
      <c r="C35" s="291" t="s">
        <v>83</v>
      </c>
      <c r="D35" s="291" t="s">
        <v>77</v>
      </c>
      <c r="E35" s="313"/>
      <c r="F35" s="317" t="s">
        <v>84</v>
      </c>
      <c r="G35" s="306" t="s">
        <v>141</v>
      </c>
      <c r="H35" s="315">
        <v>50</v>
      </c>
      <c r="I35" s="221" t="s">
        <v>18</v>
      </c>
      <c r="J35" s="66">
        <f>'[1]Costing Sept ''21'!$O$13</f>
        <v>13.229435483870969</v>
      </c>
      <c r="K35" s="66">
        <f>'[1]Costing Sept ''21'!$O$13</f>
        <v>13.229435483870969</v>
      </c>
      <c r="L35" s="66">
        <f>'[1]Costing Sept ''21'!$O$13</f>
        <v>13.229435483870969</v>
      </c>
      <c r="M35" s="66">
        <f>'[1]Costing Sept ''21'!$O$13</f>
        <v>13.229435483870969</v>
      </c>
      <c r="N35" s="66">
        <f>'[1]Costing Sept ''21'!$O$13</f>
        <v>13.229435483870969</v>
      </c>
      <c r="O35" s="66">
        <f>'[1]Costing Sept ''21'!$O$13</f>
        <v>13.229435483870969</v>
      </c>
      <c r="P35" s="213" t="s">
        <v>85</v>
      </c>
    </row>
    <row r="36" spans="1:16" s="2" customFormat="1" ht="46.5" customHeight="1" x14ac:dyDescent="0.2">
      <c r="A36" s="300"/>
      <c r="B36" s="302"/>
      <c r="C36" s="291"/>
      <c r="D36" s="291"/>
      <c r="E36" s="314"/>
      <c r="F36" s="318"/>
      <c r="G36" s="307"/>
      <c r="H36" s="316"/>
      <c r="I36" s="41" t="s">
        <v>19</v>
      </c>
      <c r="J36" s="66">
        <f>J35*0.98</f>
        <v>12.96484677419355</v>
      </c>
      <c r="K36" s="66">
        <f t="shared" ref="K36:O36" si="11">K35*0.98</f>
        <v>12.96484677419355</v>
      </c>
      <c r="L36" s="66">
        <f t="shared" si="11"/>
        <v>12.96484677419355</v>
      </c>
      <c r="M36" s="66">
        <f t="shared" si="11"/>
        <v>12.96484677419355</v>
      </c>
      <c r="N36" s="66">
        <f t="shared" si="11"/>
        <v>12.96484677419355</v>
      </c>
      <c r="O36" s="66">
        <f t="shared" si="11"/>
        <v>12.96484677419355</v>
      </c>
      <c r="P36" s="27" t="s">
        <v>86</v>
      </c>
    </row>
    <row r="37" spans="1:16" s="30" customFormat="1" ht="23.25" customHeight="1" x14ac:dyDescent="0.2">
      <c r="A37" s="33">
        <v>8</v>
      </c>
      <c r="B37" s="36" t="s">
        <v>60</v>
      </c>
      <c r="C37" s="128"/>
      <c r="D37" s="128"/>
      <c r="E37" s="128"/>
      <c r="F37" s="128"/>
      <c r="G37" s="56"/>
      <c r="H37" s="57"/>
      <c r="I37" s="58"/>
      <c r="J37" s="200"/>
      <c r="K37" s="128"/>
      <c r="L37" s="128"/>
      <c r="M37" s="128"/>
      <c r="N37" s="128"/>
      <c r="O37" s="128"/>
      <c r="P37" s="59"/>
    </row>
    <row r="38" spans="1:16" ht="25.5" x14ac:dyDescent="0.2">
      <c r="A38" s="299">
        <v>1</v>
      </c>
      <c r="B38" s="301" t="s">
        <v>74</v>
      </c>
      <c r="C38" s="291" t="s">
        <v>83</v>
      </c>
      <c r="D38" s="291" t="s">
        <v>77</v>
      </c>
      <c r="E38" s="313"/>
      <c r="F38" s="317" t="s">
        <v>84</v>
      </c>
      <c r="G38" s="306" t="s">
        <v>142</v>
      </c>
      <c r="H38" s="315">
        <v>50</v>
      </c>
      <c r="I38" s="221" t="s">
        <v>18</v>
      </c>
      <c r="J38" s="66">
        <f>'[1]Costing Sept ''21'!$O$14</f>
        <v>10.538674033149173</v>
      </c>
      <c r="K38" s="66">
        <f>'[1]Costing Sept ''21'!$O$14</f>
        <v>10.538674033149173</v>
      </c>
      <c r="L38" s="66">
        <f>'[1]Costing Sept ''21'!$O$14</f>
        <v>10.538674033149173</v>
      </c>
      <c r="M38" s="66">
        <f>'[1]Costing Sept ''21'!$O$14</f>
        <v>10.538674033149173</v>
      </c>
      <c r="N38" s="66">
        <f>'[1]Costing Sept ''21'!$O$14</f>
        <v>10.538674033149173</v>
      </c>
      <c r="O38" s="66">
        <f>'[1]Costing Sept ''21'!$O$14</f>
        <v>10.538674033149173</v>
      </c>
      <c r="P38" s="213" t="s">
        <v>85</v>
      </c>
    </row>
    <row r="39" spans="1:16" ht="99.75" customHeight="1" x14ac:dyDescent="0.2">
      <c r="A39" s="300"/>
      <c r="B39" s="302"/>
      <c r="C39" s="291"/>
      <c r="D39" s="291"/>
      <c r="E39" s="314"/>
      <c r="F39" s="318"/>
      <c r="G39" s="307"/>
      <c r="H39" s="316"/>
      <c r="I39" s="41" t="s">
        <v>19</v>
      </c>
      <c r="J39" s="66">
        <f>J38*0.98</f>
        <v>10.32790055248619</v>
      </c>
      <c r="K39" s="66">
        <f t="shared" ref="K39:O39" si="12">K38*0.98</f>
        <v>10.32790055248619</v>
      </c>
      <c r="L39" s="66">
        <f t="shared" si="12"/>
        <v>10.32790055248619</v>
      </c>
      <c r="M39" s="66">
        <f t="shared" si="12"/>
        <v>10.32790055248619</v>
      </c>
      <c r="N39" s="66">
        <f t="shared" si="12"/>
        <v>10.32790055248619</v>
      </c>
      <c r="O39" s="66">
        <f t="shared" si="12"/>
        <v>10.32790055248619</v>
      </c>
      <c r="P39" s="27" t="s">
        <v>86</v>
      </c>
    </row>
    <row r="40" spans="1:16" s="30" customFormat="1" ht="16.5" customHeight="1" x14ac:dyDescent="0.2">
      <c r="A40" s="33">
        <v>9</v>
      </c>
      <c r="B40" s="36" t="s">
        <v>61</v>
      </c>
      <c r="C40" s="128"/>
      <c r="D40" s="128"/>
      <c r="E40" s="128"/>
      <c r="F40" s="128"/>
      <c r="G40" s="56"/>
      <c r="H40" s="57"/>
      <c r="I40" s="58"/>
      <c r="J40" s="200"/>
      <c r="K40" s="128"/>
      <c r="L40" s="128"/>
      <c r="M40" s="128"/>
      <c r="N40" s="128"/>
      <c r="O40" s="128"/>
      <c r="P40" s="59"/>
    </row>
    <row r="41" spans="1:16" ht="25.5" x14ac:dyDescent="0.2">
      <c r="A41" s="299">
        <v>1</v>
      </c>
      <c r="B41" s="301" t="s">
        <v>74</v>
      </c>
      <c r="C41" s="291" t="s">
        <v>83</v>
      </c>
      <c r="D41" s="291" t="s">
        <v>77</v>
      </c>
      <c r="E41" s="212"/>
      <c r="F41" s="25" t="s">
        <v>84</v>
      </c>
      <c r="G41" s="306" t="s">
        <v>143</v>
      </c>
      <c r="H41" s="216">
        <v>50</v>
      </c>
      <c r="I41" s="221" t="s">
        <v>18</v>
      </c>
      <c r="J41" s="66">
        <f>'[1]Costing Sept ''21'!$O$15</f>
        <v>8.8196236559139773</v>
      </c>
      <c r="K41" s="66">
        <f>'[1]Costing Sept ''21'!$O$15</f>
        <v>8.8196236559139773</v>
      </c>
      <c r="L41" s="66">
        <f>'[1]Costing Sept ''21'!$O$15</f>
        <v>8.8196236559139773</v>
      </c>
      <c r="M41" s="66">
        <f>'[1]Costing Sept ''21'!$O$15</f>
        <v>8.8196236559139773</v>
      </c>
      <c r="N41" s="66">
        <f>'[1]Costing Sept ''21'!$O$15</f>
        <v>8.8196236559139773</v>
      </c>
      <c r="O41" s="66">
        <f>'[1]Costing Sept ''21'!$O$15</f>
        <v>8.8196236559139773</v>
      </c>
      <c r="P41" s="213" t="s">
        <v>85</v>
      </c>
    </row>
    <row r="42" spans="1:16" ht="81" customHeight="1" x14ac:dyDescent="0.2">
      <c r="A42" s="300"/>
      <c r="B42" s="302"/>
      <c r="C42" s="291"/>
      <c r="D42" s="291"/>
      <c r="E42" s="212"/>
      <c r="F42" s="212"/>
      <c r="G42" s="307"/>
      <c r="H42" s="216"/>
      <c r="I42" s="41" t="s">
        <v>19</v>
      </c>
      <c r="J42" s="66">
        <f>J41*0.98</f>
        <v>8.6432311827956969</v>
      </c>
      <c r="K42" s="66">
        <f t="shared" ref="K42:O42" si="13">K41*0.98</f>
        <v>8.6432311827956969</v>
      </c>
      <c r="L42" s="66">
        <f t="shared" si="13"/>
        <v>8.6432311827956969</v>
      </c>
      <c r="M42" s="66">
        <f t="shared" si="13"/>
        <v>8.6432311827956969</v>
      </c>
      <c r="N42" s="66">
        <f t="shared" si="13"/>
        <v>8.6432311827956969</v>
      </c>
      <c r="O42" s="66">
        <f t="shared" si="13"/>
        <v>8.6432311827956969</v>
      </c>
      <c r="P42" s="27" t="s">
        <v>86</v>
      </c>
    </row>
    <row r="43" spans="1:16" s="30" customFormat="1" ht="24" customHeight="1" x14ac:dyDescent="0.2">
      <c r="A43" s="33">
        <v>10</v>
      </c>
      <c r="B43" s="36" t="s">
        <v>62</v>
      </c>
      <c r="C43" s="128"/>
      <c r="D43" s="128"/>
      <c r="E43" s="128"/>
      <c r="F43" s="128"/>
      <c r="G43" s="56"/>
      <c r="H43" s="57"/>
      <c r="I43" s="58"/>
      <c r="J43" s="200"/>
      <c r="K43" s="128"/>
      <c r="L43" s="128"/>
      <c r="M43" s="128"/>
      <c r="N43" s="128"/>
      <c r="O43" s="128"/>
      <c r="P43" s="59"/>
    </row>
    <row r="44" spans="1:16" ht="24" customHeight="1" x14ac:dyDescent="0.2">
      <c r="A44" s="299">
        <v>1</v>
      </c>
      <c r="B44" s="301" t="s">
        <v>130</v>
      </c>
      <c r="C44" s="291" t="s">
        <v>83</v>
      </c>
      <c r="D44" s="291" t="s">
        <v>77</v>
      </c>
      <c r="E44" s="212"/>
      <c r="F44" s="25" t="s">
        <v>84</v>
      </c>
      <c r="G44" s="306" t="s">
        <v>144</v>
      </c>
      <c r="H44" s="216">
        <v>50</v>
      </c>
      <c r="I44" s="221" t="s">
        <v>18</v>
      </c>
      <c r="J44" s="66">
        <f>'[1]Costing Sept ''21'!$O$19</f>
        <v>10.229230769230769</v>
      </c>
      <c r="K44" s="66">
        <f>'[1]Costing Sept ''21'!$O$19</f>
        <v>10.229230769230769</v>
      </c>
      <c r="L44" s="66">
        <f>'[1]Costing Sept ''21'!$O$19</f>
        <v>10.229230769230769</v>
      </c>
      <c r="M44" s="66">
        <f>'[1]Costing Sept ''21'!$O$19</f>
        <v>10.229230769230769</v>
      </c>
      <c r="N44" s="66">
        <f>'[1]Costing Sept ''21'!$O$19</f>
        <v>10.229230769230769</v>
      </c>
      <c r="O44" s="66">
        <f>'[1]Costing Sept ''21'!$O$19</f>
        <v>10.229230769230769</v>
      </c>
      <c r="P44" s="213" t="s">
        <v>85</v>
      </c>
    </row>
    <row r="45" spans="1:16" ht="64.5" customHeight="1" x14ac:dyDescent="0.2">
      <c r="A45" s="300"/>
      <c r="B45" s="302"/>
      <c r="C45" s="291"/>
      <c r="D45" s="291"/>
      <c r="E45" s="212"/>
      <c r="F45" s="212"/>
      <c r="G45" s="307"/>
      <c r="H45" s="216"/>
      <c r="I45" s="41" t="s">
        <v>19</v>
      </c>
      <c r="J45" s="66">
        <f t="shared" ref="J45:O45" si="14">J44*0.98</f>
        <v>10.024646153846154</v>
      </c>
      <c r="K45" s="66">
        <f t="shared" si="14"/>
        <v>10.024646153846154</v>
      </c>
      <c r="L45" s="66">
        <f t="shared" si="14"/>
        <v>10.024646153846154</v>
      </c>
      <c r="M45" s="66">
        <f t="shared" si="14"/>
        <v>10.024646153846154</v>
      </c>
      <c r="N45" s="66">
        <f t="shared" si="14"/>
        <v>10.024646153846154</v>
      </c>
      <c r="O45" s="66">
        <f t="shared" si="14"/>
        <v>10.024646153846154</v>
      </c>
      <c r="P45" s="27" t="s">
        <v>86</v>
      </c>
    </row>
    <row r="46" spans="1:16" ht="24" customHeight="1" x14ac:dyDescent="0.2">
      <c r="A46" s="299">
        <v>1</v>
      </c>
      <c r="B46" s="301" t="s">
        <v>132</v>
      </c>
      <c r="C46" s="291" t="s">
        <v>83</v>
      </c>
      <c r="D46" s="291" t="s">
        <v>77</v>
      </c>
      <c r="E46" s="212"/>
      <c r="F46" s="25" t="s">
        <v>84</v>
      </c>
      <c r="G46" s="306" t="s">
        <v>145</v>
      </c>
      <c r="H46" s="216">
        <v>50</v>
      </c>
      <c r="I46" s="221" t="s">
        <v>18</v>
      </c>
      <c r="J46" s="66">
        <f>'[1]Costing Sept ''21'!$O$20</f>
        <v>15.343846153846155</v>
      </c>
      <c r="K46" s="66">
        <f>'[1]Costing Sept ''21'!$O$20</f>
        <v>15.343846153846155</v>
      </c>
      <c r="L46" s="66">
        <f>'[1]Costing Sept ''21'!$O$20</f>
        <v>15.343846153846155</v>
      </c>
      <c r="M46" s="66">
        <f>'[1]Costing Sept ''21'!$O$20</f>
        <v>15.343846153846155</v>
      </c>
      <c r="N46" s="66">
        <f>'[1]Costing Sept ''21'!$O$20</f>
        <v>15.343846153846155</v>
      </c>
      <c r="O46" s="66">
        <f>'[1]Costing Sept ''21'!$O$20</f>
        <v>15.343846153846155</v>
      </c>
      <c r="P46" s="213" t="s">
        <v>85</v>
      </c>
    </row>
    <row r="47" spans="1:16" ht="64.5" customHeight="1" x14ac:dyDescent="0.2">
      <c r="A47" s="300"/>
      <c r="B47" s="302"/>
      <c r="C47" s="291"/>
      <c r="D47" s="291"/>
      <c r="E47" s="212"/>
      <c r="F47" s="212"/>
      <c r="G47" s="307"/>
      <c r="H47" s="216"/>
      <c r="I47" s="41" t="s">
        <v>19</v>
      </c>
      <c r="J47" s="66">
        <f t="shared" ref="J47:O47" si="15">J46*0.98</f>
        <v>15.03696923076923</v>
      </c>
      <c r="K47" s="66">
        <f t="shared" si="15"/>
        <v>15.03696923076923</v>
      </c>
      <c r="L47" s="66">
        <f t="shared" si="15"/>
        <v>15.03696923076923</v>
      </c>
      <c r="M47" s="66">
        <f t="shared" si="15"/>
        <v>15.03696923076923</v>
      </c>
      <c r="N47" s="66">
        <f t="shared" si="15"/>
        <v>15.03696923076923</v>
      </c>
      <c r="O47" s="66">
        <f t="shared" si="15"/>
        <v>15.03696923076923</v>
      </c>
      <c r="P47" s="27" t="s">
        <v>86</v>
      </c>
    </row>
    <row r="48" spans="1:16" s="30" customFormat="1" ht="29.25" customHeight="1" x14ac:dyDescent="0.2">
      <c r="A48" s="33">
        <v>11</v>
      </c>
      <c r="B48" s="36" t="s">
        <v>63</v>
      </c>
      <c r="C48" s="128"/>
      <c r="D48" s="128"/>
      <c r="E48" s="128"/>
      <c r="F48" s="128"/>
      <c r="G48" s="56"/>
      <c r="H48" s="57"/>
      <c r="I48" s="58"/>
      <c r="J48" s="200"/>
      <c r="K48" s="128"/>
      <c r="L48" s="128"/>
      <c r="M48" s="128"/>
      <c r="N48" s="128"/>
      <c r="O48" s="128"/>
      <c r="P48" s="59"/>
    </row>
    <row r="49" spans="1:16" ht="29.25" customHeight="1" x14ac:dyDescent="0.2">
      <c r="A49" s="299">
        <v>1</v>
      </c>
      <c r="B49" s="301" t="s">
        <v>74</v>
      </c>
      <c r="C49" s="291" t="s">
        <v>83</v>
      </c>
      <c r="D49" s="291" t="s">
        <v>77</v>
      </c>
      <c r="E49" s="212"/>
      <c r="F49" s="25" t="s">
        <v>84</v>
      </c>
      <c r="G49" s="306" t="s">
        <v>146</v>
      </c>
      <c r="H49" s="216">
        <v>50</v>
      </c>
      <c r="I49" s="221" t="s">
        <v>18</v>
      </c>
      <c r="J49" s="66">
        <f>'[1]Costing Sept ''21'!$O$21</f>
        <v>15.343846153846155</v>
      </c>
      <c r="K49" s="66">
        <f>'[1]Costing Sept ''21'!$O$21</f>
        <v>15.343846153846155</v>
      </c>
      <c r="L49" s="66">
        <f>'[1]Costing Sept ''21'!$O$21</f>
        <v>15.343846153846155</v>
      </c>
      <c r="M49" s="66">
        <f>'[1]Costing Sept ''21'!$O$21</f>
        <v>15.343846153846155</v>
      </c>
      <c r="N49" s="66">
        <f>'[1]Costing Sept ''21'!$O$21</f>
        <v>15.343846153846155</v>
      </c>
      <c r="O49" s="66">
        <f>'[1]Costing Sept ''21'!$O$21</f>
        <v>15.343846153846155</v>
      </c>
      <c r="P49" s="213" t="s">
        <v>85</v>
      </c>
    </row>
    <row r="50" spans="1:16" ht="60" customHeight="1" x14ac:dyDescent="0.2">
      <c r="A50" s="300"/>
      <c r="B50" s="302"/>
      <c r="C50" s="291"/>
      <c r="D50" s="291"/>
      <c r="E50" s="212"/>
      <c r="F50" s="212"/>
      <c r="G50" s="307"/>
      <c r="H50" s="216"/>
      <c r="I50" s="41" t="s">
        <v>19</v>
      </c>
      <c r="J50" s="66">
        <f t="shared" ref="J50:O50" si="16">J49*0.98</f>
        <v>15.03696923076923</v>
      </c>
      <c r="K50" s="66">
        <f t="shared" si="16"/>
        <v>15.03696923076923</v>
      </c>
      <c r="L50" s="66">
        <f t="shared" si="16"/>
        <v>15.03696923076923</v>
      </c>
      <c r="M50" s="66">
        <f t="shared" si="16"/>
        <v>15.03696923076923</v>
      </c>
      <c r="N50" s="66">
        <f t="shared" si="16"/>
        <v>15.03696923076923</v>
      </c>
      <c r="O50" s="66">
        <f t="shared" si="16"/>
        <v>15.03696923076923</v>
      </c>
      <c r="P50" s="27" t="s">
        <v>86</v>
      </c>
    </row>
    <row r="51" spans="1:16" s="30" customFormat="1" ht="29.25" customHeight="1" x14ac:dyDescent="0.2">
      <c r="A51" s="33">
        <v>12</v>
      </c>
      <c r="B51" s="36" t="s">
        <v>64</v>
      </c>
      <c r="C51" s="128"/>
      <c r="D51" s="128"/>
      <c r="E51" s="128"/>
      <c r="F51" s="128"/>
      <c r="G51" s="56"/>
      <c r="H51" s="57"/>
      <c r="I51" s="58"/>
      <c r="J51" s="200"/>
      <c r="K51" s="128"/>
      <c r="L51" s="128"/>
      <c r="M51" s="128"/>
      <c r="N51" s="128"/>
      <c r="O51" s="128"/>
      <c r="P51" s="59"/>
    </row>
    <row r="52" spans="1:16" ht="29.25" customHeight="1" x14ac:dyDescent="0.2">
      <c r="A52" s="299">
        <v>1</v>
      </c>
      <c r="B52" s="301" t="s">
        <v>74</v>
      </c>
      <c r="C52" s="291" t="s">
        <v>83</v>
      </c>
      <c r="D52" s="291" t="s">
        <v>77</v>
      </c>
      <c r="E52" s="212"/>
      <c r="F52" s="25" t="s">
        <v>84</v>
      </c>
      <c r="G52" s="306" t="s">
        <v>147</v>
      </c>
      <c r="H52" s="216">
        <v>50</v>
      </c>
      <c r="I52" s="221" t="s">
        <v>18</v>
      </c>
      <c r="J52" s="66">
        <f>'[1]Costing Sept ''21'!$O$22</f>
        <v>15.343846153846155</v>
      </c>
      <c r="K52" s="66">
        <f>'[1]Costing Sept ''21'!$O$22</f>
        <v>15.343846153846155</v>
      </c>
      <c r="L52" s="66">
        <f>'[1]Costing Sept ''21'!$O$22</f>
        <v>15.343846153846155</v>
      </c>
      <c r="M52" s="66">
        <f>'[1]Costing Sept ''21'!$O$22</f>
        <v>15.343846153846155</v>
      </c>
      <c r="N52" s="66">
        <f>'[1]Costing Sept ''21'!$O$22</f>
        <v>15.343846153846155</v>
      </c>
      <c r="O52" s="66">
        <f>'[1]Costing Sept ''21'!$O$22</f>
        <v>15.343846153846155</v>
      </c>
      <c r="P52" s="213" t="s">
        <v>85</v>
      </c>
    </row>
    <row r="53" spans="1:16" ht="55.5" customHeight="1" x14ac:dyDescent="0.2">
      <c r="A53" s="300"/>
      <c r="B53" s="302"/>
      <c r="C53" s="291"/>
      <c r="D53" s="291"/>
      <c r="E53" s="212"/>
      <c r="F53" s="212"/>
      <c r="G53" s="307"/>
      <c r="H53" s="216"/>
      <c r="I53" s="41" t="s">
        <v>19</v>
      </c>
      <c r="J53" s="66">
        <f t="shared" ref="J53:O53" si="17">J52*0.98</f>
        <v>15.03696923076923</v>
      </c>
      <c r="K53" s="66">
        <f t="shared" si="17"/>
        <v>15.03696923076923</v>
      </c>
      <c r="L53" s="66">
        <f t="shared" si="17"/>
        <v>15.03696923076923</v>
      </c>
      <c r="M53" s="66">
        <f t="shared" si="17"/>
        <v>15.03696923076923</v>
      </c>
      <c r="N53" s="66">
        <f t="shared" si="17"/>
        <v>15.03696923076923</v>
      </c>
      <c r="O53" s="66">
        <f t="shared" si="17"/>
        <v>15.03696923076923</v>
      </c>
      <c r="P53" s="27" t="s">
        <v>86</v>
      </c>
    </row>
    <row r="54" spans="1:16" s="30" customFormat="1" ht="24" customHeight="1" x14ac:dyDescent="0.2">
      <c r="A54" s="33">
        <v>13</v>
      </c>
      <c r="B54" s="36" t="s">
        <v>65</v>
      </c>
      <c r="C54" s="128"/>
      <c r="D54" s="128"/>
      <c r="E54" s="128"/>
      <c r="F54" s="128"/>
      <c r="G54" s="56"/>
      <c r="H54" s="57"/>
      <c r="I54" s="58"/>
      <c r="J54" s="200"/>
      <c r="K54" s="128"/>
      <c r="L54" s="128"/>
      <c r="M54" s="128"/>
      <c r="N54" s="128"/>
      <c r="O54" s="128"/>
      <c r="P54" s="59"/>
    </row>
    <row r="55" spans="1:16" ht="24" customHeight="1" x14ac:dyDescent="0.2">
      <c r="A55" s="299">
        <v>1</v>
      </c>
      <c r="B55" s="301" t="s">
        <v>74</v>
      </c>
      <c r="C55" s="291" t="s">
        <v>83</v>
      </c>
      <c r="D55" s="291" t="s">
        <v>77</v>
      </c>
      <c r="E55" s="212"/>
      <c r="F55" s="25" t="s">
        <v>84</v>
      </c>
      <c r="G55" s="306" t="s">
        <v>148</v>
      </c>
      <c r="H55" s="216">
        <v>50</v>
      </c>
      <c r="I55" s="221" t="s">
        <v>18</v>
      </c>
      <c r="J55" s="66">
        <f>'[1]Costing Sept ''21'!$O$23</f>
        <v>15.343846153846155</v>
      </c>
      <c r="K55" s="66">
        <f>'[1]Costing Sept ''21'!$O$23</f>
        <v>15.343846153846155</v>
      </c>
      <c r="L55" s="66">
        <f>'[1]Costing Sept ''21'!$O$23</f>
        <v>15.343846153846155</v>
      </c>
      <c r="M55" s="66">
        <f>'[1]Costing Sept ''21'!$O$23</f>
        <v>15.343846153846155</v>
      </c>
      <c r="N55" s="66">
        <f>'[1]Costing Sept ''21'!$O$23</f>
        <v>15.343846153846155</v>
      </c>
      <c r="O55" s="66">
        <f>'[1]Costing Sept ''21'!$O$23</f>
        <v>15.343846153846155</v>
      </c>
      <c r="P55" s="213" t="s">
        <v>85</v>
      </c>
    </row>
    <row r="56" spans="1:16" ht="59.25" customHeight="1" x14ac:dyDescent="0.2">
      <c r="A56" s="300"/>
      <c r="B56" s="302"/>
      <c r="C56" s="291"/>
      <c r="D56" s="291"/>
      <c r="E56" s="212"/>
      <c r="F56" s="212"/>
      <c r="G56" s="307"/>
      <c r="H56" s="216"/>
      <c r="I56" s="41" t="s">
        <v>19</v>
      </c>
      <c r="J56" s="66">
        <f t="shared" ref="J56:O56" si="18">J55*0.98</f>
        <v>15.03696923076923</v>
      </c>
      <c r="K56" s="66">
        <f t="shared" si="18"/>
        <v>15.03696923076923</v>
      </c>
      <c r="L56" s="66">
        <f t="shared" si="18"/>
        <v>15.03696923076923</v>
      </c>
      <c r="M56" s="66">
        <f t="shared" si="18"/>
        <v>15.03696923076923</v>
      </c>
      <c r="N56" s="66">
        <f t="shared" si="18"/>
        <v>15.03696923076923</v>
      </c>
      <c r="O56" s="66">
        <f t="shared" si="18"/>
        <v>15.03696923076923</v>
      </c>
      <c r="P56" s="27" t="s">
        <v>86</v>
      </c>
    </row>
    <row r="57" spans="1:16" s="30" customFormat="1" ht="27.75" customHeight="1" x14ac:dyDescent="0.2">
      <c r="A57" s="33">
        <v>14</v>
      </c>
      <c r="B57" s="36" t="s">
        <v>66</v>
      </c>
      <c r="C57" s="128"/>
      <c r="D57" s="128"/>
      <c r="E57" s="128"/>
      <c r="F57" s="128"/>
      <c r="G57" s="56"/>
      <c r="H57" s="57"/>
      <c r="I57" s="58"/>
      <c r="J57" s="200"/>
      <c r="K57" s="128"/>
      <c r="L57" s="128"/>
      <c r="M57" s="128"/>
      <c r="N57" s="128"/>
      <c r="O57" s="128"/>
      <c r="P57" s="59"/>
    </row>
    <row r="58" spans="1:16" ht="27.75" customHeight="1" x14ac:dyDescent="0.2">
      <c r="A58" s="299">
        <v>1</v>
      </c>
      <c r="B58" s="301" t="s">
        <v>74</v>
      </c>
      <c r="C58" s="291" t="s">
        <v>83</v>
      </c>
      <c r="D58" s="291" t="s">
        <v>77</v>
      </c>
      <c r="E58" s="212"/>
      <c r="F58" s="25" t="s">
        <v>84</v>
      </c>
      <c r="G58" s="306" t="s">
        <v>149</v>
      </c>
      <c r="H58" s="216">
        <v>50</v>
      </c>
      <c r="I58" s="221" t="s">
        <v>18</v>
      </c>
      <c r="J58" s="66">
        <f>'[1]Costing Sept ''21'!$O$24</f>
        <v>16.185445161290325</v>
      </c>
      <c r="K58" s="66">
        <f>'[1]Costing Sept ''21'!$O$24</f>
        <v>16.185445161290325</v>
      </c>
      <c r="L58" s="66">
        <f>'[1]Costing Sept ''21'!$O$24</f>
        <v>16.185445161290325</v>
      </c>
      <c r="M58" s="66">
        <f>'[1]Costing Sept ''21'!$O$24</f>
        <v>16.185445161290325</v>
      </c>
      <c r="N58" s="66">
        <f>'[1]Costing Sept ''21'!$O$24</f>
        <v>16.185445161290325</v>
      </c>
      <c r="O58" s="66">
        <f>'[1]Costing Sept ''21'!$O$24</f>
        <v>16.185445161290325</v>
      </c>
      <c r="P58" s="213" t="s">
        <v>85</v>
      </c>
    </row>
    <row r="59" spans="1:16" ht="56.25" customHeight="1" x14ac:dyDescent="0.2">
      <c r="A59" s="300"/>
      <c r="B59" s="302"/>
      <c r="C59" s="291"/>
      <c r="D59" s="291"/>
      <c r="E59" s="212"/>
      <c r="F59" s="212"/>
      <c r="G59" s="307"/>
      <c r="H59" s="216"/>
      <c r="I59" s="41" t="s">
        <v>19</v>
      </c>
      <c r="J59" s="66">
        <f t="shared" ref="J59:O59" si="19">J58*0.98</f>
        <v>15.861736258064518</v>
      </c>
      <c r="K59" s="66">
        <f t="shared" si="19"/>
        <v>15.861736258064518</v>
      </c>
      <c r="L59" s="66">
        <f t="shared" si="19"/>
        <v>15.861736258064518</v>
      </c>
      <c r="M59" s="66">
        <f t="shared" si="19"/>
        <v>15.861736258064518</v>
      </c>
      <c r="N59" s="66">
        <f t="shared" si="19"/>
        <v>15.861736258064518</v>
      </c>
      <c r="O59" s="66">
        <f t="shared" si="19"/>
        <v>15.861736258064518</v>
      </c>
      <c r="P59" s="27" t="s">
        <v>86</v>
      </c>
    </row>
    <row r="60" spans="1:16" s="30" customFormat="1" ht="21" customHeight="1" x14ac:dyDescent="0.2">
      <c r="A60" s="33">
        <v>15</v>
      </c>
      <c r="B60" s="36" t="s">
        <v>67</v>
      </c>
      <c r="C60" s="128"/>
      <c r="D60" s="128"/>
      <c r="E60" s="128"/>
      <c r="F60" s="128"/>
      <c r="G60" s="56"/>
      <c r="H60" s="57"/>
      <c r="I60" s="58"/>
      <c r="J60" s="200"/>
      <c r="K60" s="128"/>
      <c r="L60" s="128"/>
      <c r="M60" s="128"/>
      <c r="N60" s="128"/>
      <c r="O60" s="128"/>
      <c r="P60" s="59"/>
    </row>
    <row r="61" spans="1:16" s="2" customFormat="1" ht="25.5" x14ac:dyDescent="0.2">
      <c r="A61" s="299">
        <v>1</v>
      </c>
      <c r="B61" s="301" t="s">
        <v>74</v>
      </c>
      <c r="C61" s="291" t="s">
        <v>83</v>
      </c>
      <c r="D61" s="291" t="s">
        <v>77</v>
      </c>
      <c r="E61" s="212"/>
      <c r="F61" s="25" t="s">
        <v>84</v>
      </c>
      <c r="G61" s="329" t="s">
        <v>150</v>
      </c>
      <c r="H61" s="216">
        <v>50</v>
      </c>
      <c r="I61" s="221" t="s">
        <v>18</v>
      </c>
      <c r="J61" s="69">
        <f>'[1]Costing Sept ''21'!$O$25</f>
        <v>2.966221089148851</v>
      </c>
      <c r="K61" s="69">
        <f>'[1]Costing Sept ''21'!$O$25</f>
        <v>2.966221089148851</v>
      </c>
      <c r="L61" s="69">
        <f>'[1]Costing Sept ''21'!$O$25</f>
        <v>2.966221089148851</v>
      </c>
      <c r="M61" s="69">
        <f>'[1]Costing Sept ''21'!$O$25</f>
        <v>2.966221089148851</v>
      </c>
      <c r="N61" s="69">
        <f>'[1]Costing Sept ''21'!$O$25</f>
        <v>2.966221089148851</v>
      </c>
      <c r="O61" s="69">
        <f>'[1]Costing Sept ''21'!$O$25</f>
        <v>2.966221089148851</v>
      </c>
      <c r="P61" s="213" t="s">
        <v>85</v>
      </c>
    </row>
    <row r="62" spans="1:16" s="2" customFormat="1" ht="49.5" customHeight="1" x14ac:dyDescent="0.2">
      <c r="A62" s="300"/>
      <c r="B62" s="302"/>
      <c r="C62" s="291"/>
      <c r="D62" s="291"/>
      <c r="E62" s="212"/>
      <c r="F62" s="212"/>
      <c r="G62" s="330"/>
      <c r="H62" s="216"/>
      <c r="I62" s="41" t="s">
        <v>19</v>
      </c>
      <c r="J62" s="66">
        <f t="shared" ref="J62:O62" si="20">J61*0.98</f>
        <v>2.9068966673658738</v>
      </c>
      <c r="K62" s="66">
        <f t="shared" si="20"/>
        <v>2.9068966673658738</v>
      </c>
      <c r="L62" s="66">
        <f t="shared" si="20"/>
        <v>2.9068966673658738</v>
      </c>
      <c r="M62" s="66">
        <f t="shared" si="20"/>
        <v>2.9068966673658738</v>
      </c>
      <c r="N62" s="66">
        <f t="shared" si="20"/>
        <v>2.9068966673658738</v>
      </c>
      <c r="O62" s="66">
        <f t="shared" si="20"/>
        <v>2.9068966673658738</v>
      </c>
      <c r="P62" s="27" t="s">
        <v>86</v>
      </c>
    </row>
    <row r="63" spans="1:16" s="30" customFormat="1" ht="19.5" customHeight="1" x14ac:dyDescent="0.2">
      <c r="A63" s="33">
        <v>16</v>
      </c>
      <c r="B63" s="36" t="s">
        <v>68</v>
      </c>
      <c r="C63" s="128"/>
      <c r="D63" s="128"/>
      <c r="E63" s="128"/>
      <c r="F63" s="128"/>
      <c r="G63" s="56"/>
      <c r="H63" s="57"/>
      <c r="I63" s="58"/>
      <c r="J63" s="200"/>
      <c r="K63" s="128"/>
      <c r="L63" s="128"/>
      <c r="M63" s="128"/>
      <c r="N63" s="128"/>
      <c r="O63" s="128"/>
      <c r="P63" s="59"/>
    </row>
    <row r="64" spans="1:16" s="2" customFormat="1" ht="25.5" x14ac:dyDescent="0.2">
      <c r="A64" s="299">
        <v>1</v>
      </c>
      <c r="B64" s="301" t="s">
        <v>74</v>
      </c>
      <c r="C64" s="291" t="s">
        <v>83</v>
      </c>
      <c r="D64" s="291" t="s">
        <v>77</v>
      </c>
      <c r="E64" s="212"/>
      <c r="F64" s="25" t="s">
        <v>84</v>
      </c>
      <c r="G64" s="294" t="s">
        <v>151</v>
      </c>
      <c r="H64" s="216">
        <v>50</v>
      </c>
      <c r="I64" s="221" t="s">
        <v>18</v>
      </c>
      <c r="J64" s="69">
        <f>'[1]Costing Sept ''21'!$O$26</f>
        <v>52.110720000000001</v>
      </c>
      <c r="K64" s="69">
        <f>'[1]Costing Sept ''21'!$O$26</f>
        <v>52.110720000000001</v>
      </c>
      <c r="L64" s="69">
        <f>'[1]Costing Sept ''21'!$O$26</f>
        <v>52.110720000000001</v>
      </c>
      <c r="M64" s="69">
        <f>'[1]Costing Sept ''21'!$O$26</f>
        <v>52.110720000000001</v>
      </c>
      <c r="N64" s="69">
        <f>'[1]Costing Sept ''21'!$O$26</f>
        <v>52.110720000000001</v>
      </c>
      <c r="O64" s="69">
        <f>'[1]Costing Sept ''21'!$O$26</f>
        <v>52.110720000000001</v>
      </c>
      <c r="P64" s="213" t="s">
        <v>85</v>
      </c>
    </row>
    <row r="65" spans="1:16" s="2" customFormat="1" ht="39.75" customHeight="1" x14ac:dyDescent="0.2">
      <c r="A65" s="300"/>
      <c r="B65" s="302"/>
      <c r="C65" s="291"/>
      <c r="D65" s="291"/>
      <c r="E65" s="212"/>
      <c r="F65" s="212"/>
      <c r="G65" s="294"/>
      <c r="H65" s="216"/>
      <c r="I65" s="41" t="s">
        <v>19</v>
      </c>
      <c r="J65" s="66">
        <f t="shared" ref="J65:O65" si="21">J64*0.98</f>
        <v>51.068505600000002</v>
      </c>
      <c r="K65" s="66">
        <f t="shared" si="21"/>
        <v>51.068505600000002</v>
      </c>
      <c r="L65" s="66">
        <f t="shared" si="21"/>
        <v>51.068505600000002</v>
      </c>
      <c r="M65" s="66">
        <f t="shared" si="21"/>
        <v>51.068505600000002</v>
      </c>
      <c r="N65" s="66">
        <f t="shared" si="21"/>
        <v>51.068505600000002</v>
      </c>
      <c r="O65" s="66">
        <f t="shared" si="21"/>
        <v>51.068505600000002</v>
      </c>
      <c r="P65" s="27" t="s">
        <v>86</v>
      </c>
    </row>
    <row r="66" spans="1:16" s="30" customFormat="1" ht="18" customHeight="1" x14ac:dyDescent="0.2">
      <c r="A66" s="33">
        <v>17</v>
      </c>
      <c r="B66" s="36" t="s">
        <v>69</v>
      </c>
      <c r="C66" s="128"/>
      <c r="D66" s="128"/>
      <c r="E66" s="128"/>
      <c r="F66" s="128"/>
      <c r="G66" s="56"/>
      <c r="H66" s="57"/>
      <c r="I66" s="58"/>
      <c r="J66" s="200"/>
      <c r="K66" s="128"/>
      <c r="L66" s="128"/>
      <c r="M66" s="128"/>
      <c r="N66" s="128"/>
      <c r="O66" s="128"/>
      <c r="P66" s="59"/>
    </row>
    <row r="67" spans="1:16" s="2" customFormat="1" ht="25.5" x14ac:dyDescent="0.2">
      <c r="A67" s="299">
        <v>1</v>
      </c>
      <c r="B67" s="301" t="s">
        <v>74</v>
      </c>
      <c r="C67" s="291" t="s">
        <v>83</v>
      </c>
      <c r="D67" s="291" t="s">
        <v>77</v>
      </c>
      <c r="E67" s="212"/>
      <c r="F67" s="25" t="s">
        <v>84</v>
      </c>
      <c r="G67" s="294" t="s">
        <v>152</v>
      </c>
      <c r="H67" s="216">
        <v>50</v>
      </c>
      <c r="I67" s="221" t="s">
        <v>18</v>
      </c>
      <c r="J67" s="69">
        <f>'[1]Costing Sept ''21'!$O$27</f>
        <v>27.685208492307691</v>
      </c>
      <c r="K67" s="69">
        <f>'[1]Costing Sept ''21'!$O$27</f>
        <v>27.685208492307691</v>
      </c>
      <c r="L67" s="69">
        <f>'[1]Costing Sept ''21'!$O$27</f>
        <v>27.685208492307691</v>
      </c>
      <c r="M67" s="69">
        <f>'[1]Costing Sept ''21'!$O$27</f>
        <v>27.685208492307691</v>
      </c>
      <c r="N67" s="69">
        <f>'[1]Costing Sept ''21'!$O$27</f>
        <v>27.685208492307691</v>
      </c>
      <c r="O67" s="69">
        <f>'[1]Costing Sept ''21'!$O$27</f>
        <v>27.685208492307691</v>
      </c>
      <c r="P67" s="213" t="s">
        <v>85</v>
      </c>
    </row>
    <row r="68" spans="1:16" s="2" customFormat="1" ht="38.25" customHeight="1" x14ac:dyDescent="0.2">
      <c r="A68" s="300"/>
      <c r="B68" s="302"/>
      <c r="C68" s="291"/>
      <c r="D68" s="291"/>
      <c r="E68" s="212"/>
      <c r="F68" s="212"/>
      <c r="G68" s="294"/>
      <c r="H68" s="216"/>
      <c r="I68" s="41" t="s">
        <v>19</v>
      </c>
      <c r="J68" s="66">
        <f t="shared" ref="J68:O68" si="22">J67*0.98</f>
        <v>27.131504322461538</v>
      </c>
      <c r="K68" s="66">
        <f t="shared" si="22"/>
        <v>27.131504322461538</v>
      </c>
      <c r="L68" s="66">
        <f t="shared" si="22"/>
        <v>27.131504322461538</v>
      </c>
      <c r="M68" s="66">
        <f t="shared" si="22"/>
        <v>27.131504322461538</v>
      </c>
      <c r="N68" s="66">
        <f t="shared" si="22"/>
        <v>27.131504322461538</v>
      </c>
      <c r="O68" s="66">
        <f t="shared" si="22"/>
        <v>27.131504322461538</v>
      </c>
      <c r="P68" s="27" t="s">
        <v>86</v>
      </c>
    </row>
    <row r="69" spans="1:16" s="30" customFormat="1" ht="18" customHeight="1" x14ac:dyDescent="0.2">
      <c r="A69" s="33">
        <v>18</v>
      </c>
      <c r="B69" s="36" t="s">
        <v>70</v>
      </c>
      <c r="C69" s="128"/>
      <c r="D69" s="128"/>
      <c r="E69" s="128"/>
      <c r="F69" s="128"/>
      <c r="G69" s="56"/>
      <c r="H69" s="57"/>
      <c r="I69" s="58"/>
      <c r="J69" s="200"/>
      <c r="K69" s="128"/>
      <c r="L69" s="128"/>
      <c r="M69" s="128"/>
      <c r="N69" s="128"/>
      <c r="O69" s="128"/>
      <c r="P69" s="59"/>
    </row>
    <row r="70" spans="1:16" s="2" customFormat="1" ht="25.5" x14ac:dyDescent="0.2">
      <c r="A70" s="299">
        <v>1</v>
      </c>
      <c r="B70" s="301" t="s">
        <v>74</v>
      </c>
      <c r="C70" s="291" t="s">
        <v>83</v>
      </c>
      <c r="D70" s="291" t="s">
        <v>77</v>
      </c>
      <c r="E70" s="313"/>
      <c r="F70" s="317" t="s">
        <v>84</v>
      </c>
      <c r="G70" s="294" t="s">
        <v>153</v>
      </c>
      <c r="H70" s="216">
        <v>50</v>
      </c>
      <c r="I70" s="221" t="s">
        <v>18</v>
      </c>
      <c r="J70" s="69">
        <f>'[1]Costing Sept ''21'!$O$28</f>
        <v>15.189677419354839</v>
      </c>
      <c r="K70" s="69">
        <f>'[1]Costing Sept ''21'!$O$28</f>
        <v>15.189677419354839</v>
      </c>
      <c r="L70" s="69">
        <f>'[1]Costing Sept ''21'!$O$28</f>
        <v>15.189677419354839</v>
      </c>
      <c r="M70" s="69">
        <f>'[1]Costing Sept ''21'!$O$28</f>
        <v>15.189677419354839</v>
      </c>
      <c r="N70" s="69">
        <f>'[1]Costing Sept ''21'!$O$28</f>
        <v>15.189677419354839</v>
      </c>
      <c r="O70" s="69">
        <f>'[1]Costing Sept ''21'!$O$28</f>
        <v>15.189677419354839</v>
      </c>
      <c r="P70" s="213" t="s">
        <v>85</v>
      </c>
    </row>
    <row r="71" spans="1:16" s="2" customFormat="1" ht="59.25" customHeight="1" x14ac:dyDescent="0.2">
      <c r="A71" s="300"/>
      <c r="B71" s="302"/>
      <c r="C71" s="291"/>
      <c r="D71" s="291"/>
      <c r="E71" s="314"/>
      <c r="F71" s="318"/>
      <c r="G71" s="294"/>
      <c r="H71" s="216"/>
      <c r="I71" s="41" t="s">
        <v>19</v>
      </c>
      <c r="J71" s="66">
        <f t="shared" ref="J71:O71" si="23">J70*0.98</f>
        <v>14.885883870967742</v>
      </c>
      <c r="K71" s="66">
        <f t="shared" si="23"/>
        <v>14.885883870967742</v>
      </c>
      <c r="L71" s="66">
        <f t="shared" si="23"/>
        <v>14.885883870967742</v>
      </c>
      <c r="M71" s="66">
        <f t="shared" si="23"/>
        <v>14.885883870967742</v>
      </c>
      <c r="N71" s="66">
        <f t="shared" si="23"/>
        <v>14.885883870967742</v>
      </c>
      <c r="O71" s="66">
        <f t="shared" si="23"/>
        <v>14.885883870967742</v>
      </c>
      <c r="P71" s="27" t="s">
        <v>86</v>
      </c>
    </row>
    <row r="72" spans="1:16" s="30" customFormat="1" ht="16.5" customHeight="1" x14ac:dyDescent="0.2">
      <c r="A72" s="33">
        <v>19</v>
      </c>
      <c r="B72" s="38" t="s">
        <v>20</v>
      </c>
      <c r="C72" s="128"/>
      <c r="D72" s="128"/>
      <c r="E72" s="128"/>
      <c r="F72" s="128"/>
      <c r="G72" s="56"/>
      <c r="H72" s="65"/>
      <c r="I72" s="58"/>
      <c r="J72" s="128"/>
      <c r="K72" s="128"/>
      <c r="L72" s="128"/>
      <c r="M72" s="128"/>
      <c r="N72" s="128"/>
      <c r="O72" s="128"/>
      <c r="P72" s="59"/>
    </row>
    <row r="73" spans="1:16" s="2" customFormat="1" ht="63.75" customHeight="1" x14ac:dyDescent="0.2">
      <c r="A73" s="299">
        <v>1</v>
      </c>
      <c r="B73" s="301" t="s">
        <v>130</v>
      </c>
      <c r="C73" s="291" t="s">
        <v>196</v>
      </c>
      <c r="D73" s="331" t="s">
        <v>121</v>
      </c>
      <c r="E73" s="340"/>
      <c r="F73" s="342" t="s">
        <v>156</v>
      </c>
      <c r="G73" s="338" t="s">
        <v>195</v>
      </c>
      <c r="H73" s="340" t="s">
        <v>197</v>
      </c>
      <c r="I73" s="221" t="s">
        <v>18</v>
      </c>
      <c r="J73" s="192">
        <f>'[1]Costing Sept ''21'!$O$29</f>
        <v>0.68582799999999999</v>
      </c>
      <c r="K73" s="192">
        <f>'[1]Costing Sept ''21'!$O$29</f>
        <v>0.68582799999999999</v>
      </c>
      <c r="L73" s="192">
        <f>'[1]Costing Sept ''21'!$O$29</f>
        <v>0.68582799999999999</v>
      </c>
      <c r="M73" s="192">
        <f>'[1]Costing Sept ''21'!$O$29</f>
        <v>0.68582799999999999</v>
      </c>
      <c r="N73" s="192">
        <f>'[1]Costing Sept ''21'!$O$29</f>
        <v>0.68582799999999999</v>
      </c>
      <c r="O73" s="192">
        <f>'[1]Costing Sept ''21'!$O$29</f>
        <v>0.68582799999999999</v>
      </c>
      <c r="P73" s="191" t="s">
        <v>198</v>
      </c>
    </row>
    <row r="74" spans="1:16" ht="24" customHeight="1" x14ac:dyDescent="0.2">
      <c r="A74" s="300"/>
      <c r="B74" s="302"/>
      <c r="C74" s="291"/>
      <c r="D74" s="332"/>
      <c r="E74" s="341"/>
      <c r="F74" s="343"/>
      <c r="G74" s="339"/>
      <c r="H74" s="341"/>
      <c r="I74" s="88" t="s">
        <v>19</v>
      </c>
      <c r="J74" s="192">
        <f>'[1]Costing Sept ''21'!$O$29</f>
        <v>0.68582799999999999</v>
      </c>
      <c r="K74" s="192">
        <f>'[1]Costing Sept ''21'!$O$29</f>
        <v>0.68582799999999999</v>
      </c>
      <c r="L74" s="192">
        <f>'[1]Costing Sept ''21'!$O$29</f>
        <v>0.68582799999999999</v>
      </c>
      <c r="M74" s="192">
        <f>'[1]Costing Sept ''21'!$O$29</f>
        <v>0.68582799999999999</v>
      </c>
      <c r="N74" s="192">
        <f>'[1]Costing Sept ''21'!$O$29</f>
        <v>0.68582799999999999</v>
      </c>
      <c r="O74" s="192">
        <f>'[1]Costing Sept ''21'!$O$29</f>
        <v>0.68582799999999999</v>
      </c>
      <c r="P74" s="191" t="s">
        <v>198</v>
      </c>
    </row>
    <row r="75" spans="1:16" s="2" customFormat="1" ht="63.75" customHeight="1" x14ac:dyDescent="0.2">
      <c r="A75" s="299">
        <v>1</v>
      </c>
      <c r="B75" s="301" t="s">
        <v>132</v>
      </c>
      <c r="C75" s="291" t="s">
        <v>196</v>
      </c>
      <c r="D75" s="331" t="s">
        <v>121</v>
      </c>
      <c r="E75" s="340"/>
      <c r="F75" s="342" t="s">
        <v>156</v>
      </c>
      <c r="G75" s="338" t="s">
        <v>199</v>
      </c>
      <c r="H75" s="340" t="s">
        <v>197</v>
      </c>
      <c r="I75" s="221" t="s">
        <v>18</v>
      </c>
      <c r="J75" s="192">
        <f>'[1]Costing Sept ''21'!$O$30</f>
        <v>0.82611100000000004</v>
      </c>
      <c r="K75" s="192">
        <f>'[1]Costing Sept ''21'!$O$30</f>
        <v>0.82611100000000004</v>
      </c>
      <c r="L75" s="192">
        <f>'[1]Costing Sept ''21'!$O$30</f>
        <v>0.82611100000000004</v>
      </c>
      <c r="M75" s="192">
        <f>'[1]Costing Sept ''21'!$O$30</f>
        <v>0.82611100000000004</v>
      </c>
      <c r="N75" s="192">
        <f>'[1]Costing Sept ''21'!$O$30</f>
        <v>0.82611100000000004</v>
      </c>
      <c r="O75" s="192">
        <f>'[1]Costing Sept ''21'!$O$30</f>
        <v>0.82611100000000004</v>
      </c>
      <c r="P75" s="191" t="s">
        <v>198</v>
      </c>
    </row>
    <row r="76" spans="1:16" ht="24" customHeight="1" x14ac:dyDescent="0.2">
      <c r="A76" s="300"/>
      <c r="B76" s="302"/>
      <c r="C76" s="291"/>
      <c r="D76" s="332"/>
      <c r="E76" s="341"/>
      <c r="F76" s="343"/>
      <c r="G76" s="339"/>
      <c r="H76" s="341"/>
      <c r="I76" s="88" t="s">
        <v>19</v>
      </c>
      <c r="J76" s="192">
        <f>'[1]Costing Sept ''21'!$O$30</f>
        <v>0.82611100000000004</v>
      </c>
      <c r="K76" s="192">
        <f>'[1]Costing Sept ''21'!$O$30</f>
        <v>0.82611100000000004</v>
      </c>
      <c r="L76" s="192">
        <f>'[1]Costing Sept ''21'!$O$30</f>
        <v>0.82611100000000004</v>
      </c>
      <c r="M76" s="192">
        <f>'[1]Costing Sept ''21'!$O$30</f>
        <v>0.82611100000000004</v>
      </c>
      <c r="N76" s="192">
        <f>'[1]Costing Sept ''21'!$O$30</f>
        <v>0.82611100000000004</v>
      </c>
      <c r="O76" s="192">
        <f>'[1]Costing Sept ''21'!$O$30</f>
        <v>0.82611100000000004</v>
      </c>
      <c r="P76" s="191" t="s">
        <v>198</v>
      </c>
    </row>
    <row r="77" spans="1:16" s="2" customFormat="1" ht="59.25" customHeight="1" x14ac:dyDescent="0.2">
      <c r="A77" s="299">
        <v>1</v>
      </c>
      <c r="B77" s="301" t="s">
        <v>166</v>
      </c>
      <c r="C77" s="291" t="s">
        <v>196</v>
      </c>
      <c r="D77" s="331" t="s">
        <v>121</v>
      </c>
      <c r="E77" s="340"/>
      <c r="F77" s="342" t="s">
        <v>156</v>
      </c>
      <c r="G77" s="338" t="s">
        <v>199</v>
      </c>
      <c r="H77" s="340" t="s">
        <v>197</v>
      </c>
      <c r="I77" s="221" t="s">
        <v>18</v>
      </c>
      <c r="J77" s="192">
        <f>'[1]Costing Sept ''21'!$O$31</f>
        <v>0.62348000000000015</v>
      </c>
      <c r="K77" s="192">
        <f>'[1]Costing Sept ''21'!$O$31</f>
        <v>0.62348000000000015</v>
      </c>
      <c r="L77" s="192">
        <f>'[1]Costing Sept ''21'!$O$31</f>
        <v>0.62348000000000015</v>
      </c>
      <c r="M77" s="192">
        <f>'[1]Costing Sept ''21'!$O$31</f>
        <v>0.62348000000000015</v>
      </c>
      <c r="N77" s="192">
        <f>'[1]Costing Sept ''21'!$O$31</f>
        <v>0.62348000000000015</v>
      </c>
      <c r="O77" s="192">
        <f>'[1]Costing Sept ''21'!$O$31</f>
        <v>0.62348000000000015</v>
      </c>
      <c r="P77" s="191" t="s">
        <v>198</v>
      </c>
    </row>
    <row r="78" spans="1:16" ht="24" customHeight="1" x14ac:dyDescent="0.2">
      <c r="A78" s="300"/>
      <c r="B78" s="302"/>
      <c r="C78" s="291"/>
      <c r="D78" s="332"/>
      <c r="E78" s="341"/>
      <c r="F78" s="343"/>
      <c r="G78" s="339"/>
      <c r="H78" s="341"/>
      <c r="I78" s="88" t="s">
        <v>19</v>
      </c>
      <c r="J78" s="192">
        <f>'[1]Costing Sept ''21'!$O$31</f>
        <v>0.62348000000000015</v>
      </c>
      <c r="K78" s="192">
        <f>'[1]Costing Sept ''21'!$O$31</f>
        <v>0.62348000000000015</v>
      </c>
      <c r="L78" s="192">
        <f>'[1]Costing Sept ''21'!$O$31</f>
        <v>0.62348000000000015</v>
      </c>
      <c r="M78" s="192">
        <f>'[1]Costing Sept ''21'!$O$31</f>
        <v>0.62348000000000015</v>
      </c>
      <c r="N78" s="192">
        <f>'[1]Costing Sept ''21'!$O$31</f>
        <v>0.62348000000000015</v>
      </c>
      <c r="O78" s="192">
        <f>'[1]Costing Sept ''21'!$O$31</f>
        <v>0.62348000000000015</v>
      </c>
      <c r="P78" s="191" t="s">
        <v>198</v>
      </c>
    </row>
    <row r="79" spans="1:16" s="2" customFormat="1" ht="59.25" customHeight="1" x14ac:dyDescent="0.2">
      <c r="A79" s="299">
        <v>1</v>
      </c>
      <c r="B79" s="301" t="s">
        <v>169</v>
      </c>
      <c r="C79" s="291" t="s">
        <v>196</v>
      </c>
      <c r="D79" s="331" t="s">
        <v>121</v>
      </c>
      <c r="E79" s="340"/>
      <c r="F79" s="342" t="s">
        <v>156</v>
      </c>
      <c r="G79" s="338" t="s">
        <v>200</v>
      </c>
      <c r="H79" s="340" t="s">
        <v>197</v>
      </c>
      <c r="I79" s="221" t="s">
        <v>18</v>
      </c>
      <c r="J79" s="192">
        <f>'[1]Costing Sept ''21'!$O$32</f>
        <v>0.65465400000000007</v>
      </c>
      <c r="K79" s="192">
        <f>'[1]Costing Sept ''21'!$O$32</f>
        <v>0.65465400000000007</v>
      </c>
      <c r="L79" s="192">
        <f>'[1]Costing Sept ''21'!$O$32</f>
        <v>0.65465400000000007</v>
      </c>
      <c r="M79" s="192">
        <f>'[1]Costing Sept ''21'!$O$32</f>
        <v>0.65465400000000007</v>
      </c>
      <c r="N79" s="192">
        <f>'[1]Costing Sept ''21'!$O$32</f>
        <v>0.65465400000000007</v>
      </c>
      <c r="O79" s="192">
        <f>'[1]Costing Sept ''21'!$O$32</f>
        <v>0.65465400000000007</v>
      </c>
      <c r="P79" s="191" t="s">
        <v>198</v>
      </c>
    </row>
    <row r="80" spans="1:16" ht="37.5" customHeight="1" x14ac:dyDescent="0.2">
      <c r="A80" s="300"/>
      <c r="B80" s="302"/>
      <c r="C80" s="291"/>
      <c r="D80" s="332"/>
      <c r="E80" s="341"/>
      <c r="F80" s="343"/>
      <c r="G80" s="339"/>
      <c r="H80" s="341"/>
      <c r="I80" s="88" t="s">
        <v>19</v>
      </c>
      <c r="J80" s="192">
        <f>'[1]Costing Sept ''21'!$O$32</f>
        <v>0.65465400000000007</v>
      </c>
      <c r="K80" s="192">
        <f>'[1]Costing Sept ''21'!$O$32</f>
        <v>0.65465400000000007</v>
      </c>
      <c r="L80" s="192">
        <f>'[1]Costing Sept ''21'!$O$32</f>
        <v>0.65465400000000007</v>
      </c>
      <c r="M80" s="192">
        <f>'[1]Costing Sept ''21'!$O$32</f>
        <v>0.65465400000000007</v>
      </c>
      <c r="N80" s="192">
        <f>'[1]Costing Sept ''21'!$O$32</f>
        <v>0.65465400000000007</v>
      </c>
      <c r="O80" s="192">
        <f>'[1]Costing Sept ''21'!$O$32</f>
        <v>0.65465400000000007</v>
      </c>
      <c r="P80" s="191" t="s">
        <v>198</v>
      </c>
    </row>
    <row r="81" spans="1:16" s="2" customFormat="1" ht="59.25" customHeight="1" x14ac:dyDescent="0.2">
      <c r="A81" s="299">
        <v>1</v>
      </c>
      <c r="B81" s="301" t="s">
        <v>170</v>
      </c>
      <c r="C81" s="291" t="s">
        <v>196</v>
      </c>
      <c r="D81" s="331" t="s">
        <v>121</v>
      </c>
      <c r="E81" s="340"/>
      <c r="F81" s="342" t="s">
        <v>156</v>
      </c>
      <c r="G81" s="338" t="s">
        <v>201</v>
      </c>
      <c r="H81" s="340" t="s">
        <v>197</v>
      </c>
      <c r="I81" s="221" t="s">
        <v>18</v>
      </c>
      <c r="J81" s="192">
        <f>'[1]Costing Sept ''21'!$O$33</f>
        <v>0.592306</v>
      </c>
      <c r="K81" s="192">
        <f>'[1]Costing Sept ''21'!$O$33</f>
        <v>0.592306</v>
      </c>
      <c r="L81" s="192">
        <f>'[1]Costing Sept ''21'!$O$33</f>
        <v>0.592306</v>
      </c>
      <c r="M81" s="192">
        <f>'[1]Costing Sept ''21'!$O$33</f>
        <v>0.592306</v>
      </c>
      <c r="N81" s="192">
        <f>'[1]Costing Sept ''21'!$O$33</f>
        <v>0.592306</v>
      </c>
      <c r="O81" s="192">
        <f>'[1]Costing Sept ''21'!$O$33</f>
        <v>0.592306</v>
      </c>
      <c r="P81" s="191" t="s">
        <v>198</v>
      </c>
    </row>
    <row r="82" spans="1:16" ht="37.5" customHeight="1" x14ac:dyDescent="0.2">
      <c r="A82" s="300"/>
      <c r="B82" s="302"/>
      <c r="C82" s="291"/>
      <c r="D82" s="332"/>
      <c r="E82" s="341"/>
      <c r="F82" s="343"/>
      <c r="G82" s="339"/>
      <c r="H82" s="341"/>
      <c r="I82" s="88" t="s">
        <v>19</v>
      </c>
      <c r="J82" s="192">
        <f>'[1]Costing Sept ''21'!$O$33</f>
        <v>0.592306</v>
      </c>
      <c r="K82" s="192">
        <f>'[1]Costing Sept ''21'!$O$33</f>
        <v>0.592306</v>
      </c>
      <c r="L82" s="192">
        <f>'[1]Costing Sept ''21'!$O$33</f>
        <v>0.592306</v>
      </c>
      <c r="M82" s="192">
        <f>'[1]Costing Sept ''21'!$O$33</f>
        <v>0.592306</v>
      </c>
      <c r="N82" s="192">
        <f>'[1]Costing Sept ''21'!$O$33</f>
        <v>0.592306</v>
      </c>
      <c r="O82" s="192">
        <f>'[1]Costing Sept ''21'!$O$33</f>
        <v>0.592306</v>
      </c>
      <c r="P82" s="191" t="s">
        <v>198</v>
      </c>
    </row>
    <row r="83" spans="1:16" s="2" customFormat="1" ht="59.25" customHeight="1" x14ac:dyDescent="0.2">
      <c r="A83" s="299">
        <v>1</v>
      </c>
      <c r="B83" s="301" t="s">
        <v>202</v>
      </c>
      <c r="C83" s="291" t="s">
        <v>196</v>
      </c>
      <c r="D83" s="331" t="s">
        <v>121</v>
      </c>
      <c r="E83" s="340"/>
      <c r="F83" s="342" t="s">
        <v>156</v>
      </c>
      <c r="G83" s="338" t="s">
        <v>203</v>
      </c>
      <c r="H83" s="340" t="s">
        <v>197</v>
      </c>
      <c r="I83" s="221" t="s">
        <v>18</v>
      </c>
      <c r="J83" s="192">
        <f>'[1]Costing Sept ''21'!$O$34</f>
        <v>0.62348000000000015</v>
      </c>
      <c r="K83" s="192">
        <f>'[1]Costing Sept ''21'!$O$34</f>
        <v>0.62348000000000015</v>
      </c>
      <c r="L83" s="192">
        <f>'[1]Costing Sept ''21'!$O$34</f>
        <v>0.62348000000000015</v>
      </c>
      <c r="M83" s="192">
        <f>'[1]Costing Sept ''21'!$O$34</f>
        <v>0.62348000000000015</v>
      </c>
      <c r="N83" s="192">
        <f>'[1]Costing Sept ''21'!$O$34</f>
        <v>0.62348000000000015</v>
      </c>
      <c r="O83" s="192">
        <f>'[1]Costing Sept ''21'!$O$34</f>
        <v>0.62348000000000015</v>
      </c>
      <c r="P83" s="191" t="s">
        <v>198</v>
      </c>
    </row>
    <row r="84" spans="1:16" ht="51.75" customHeight="1" x14ac:dyDescent="0.2">
      <c r="A84" s="300"/>
      <c r="B84" s="302"/>
      <c r="C84" s="291"/>
      <c r="D84" s="332"/>
      <c r="E84" s="341"/>
      <c r="F84" s="343"/>
      <c r="G84" s="339"/>
      <c r="H84" s="341"/>
      <c r="I84" s="88" t="s">
        <v>19</v>
      </c>
      <c r="J84" s="192">
        <f>'[1]Costing Sept ''21'!$O$34</f>
        <v>0.62348000000000015</v>
      </c>
      <c r="K84" s="192">
        <f>'[1]Costing Sept ''21'!$O$34</f>
        <v>0.62348000000000015</v>
      </c>
      <c r="L84" s="192">
        <f>'[1]Costing Sept ''21'!$O$34</f>
        <v>0.62348000000000015</v>
      </c>
      <c r="M84" s="192">
        <f>'[1]Costing Sept ''21'!$O$34</f>
        <v>0.62348000000000015</v>
      </c>
      <c r="N84" s="192">
        <f>'[1]Costing Sept ''21'!$O$34</f>
        <v>0.62348000000000015</v>
      </c>
      <c r="O84" s="192">
        <f>'[1]Costing Sept ''21'!$O$34</f>
        <v>0.62348000000000015</v>
      </c>
      <c r="P84" s="191" t="s">
        <v>198</v>
      </c>
    </row>
    <row r="85" spans="1:16" s="2" customFormat="1" ht="59.25" customHeight="1" x14ac:dyDescent="0.2">
      <c r="A85" s="299">
        <v>1</v>
      </c>
      <c r="B85" s="301" t="s">
        <v>204</v>
      </c>
      <c r="C85" s="291" t="s">
        <v>196</v>
      </c>
      <c r="D85" s="331" t="s">
        <v>121</v>
      </c>
      <c r="E85" s="340"/>
      <c r="F85" s="342" t="s">
        <v>156</v>
      </c>
      <c r="G85" s="338" t="s">
        <v>205</v>
      </c>
      <c r="H85" s="340" t="s">
        <v>197</v>
      </c>
      <c r="I85" s="221" t="s">
        <v>18</v>
      </c>
      <c r="J85" s="192">
        <f>'[1]Costing Sept ''21'!$O$35</f>
        <v>0.51437100000000002</v>
      </c>
      <c r="K85" s="192">
        <f>'[1]Costing Sept ''21'!$O$35</f>
        <v>0.51437100000000002</v>
      </c>
      <c r="L85" s="192">
        <f>'[1]Costing Sept ''21'!$O$35</f>
        <v>0.51437100000000002</v>
      </c>
      <c r="M85" s="192">
        <f>'[1]Costing Sept ''21'!$O$35</f>
        <v>0.51437100000000002</v>
      </c>
      <c r="N85" s="192">
        <f>'[1]Costing Sept ''21'!$O$35</f>
        <v>0.51437100000000002</v>
      </c>
      <c r="O85" s="192">
        <f>'[1]Costing Sept ''21'!$O$35</f>
        <v>0.51437100000000002</v>
      </c>
      <c r="P85" s="191" t="s">
        <v>198</v>
      </c>
    </row>
    <row r="86" spans="1:16" ht="51.75" customHeight="1" x14ac:dyDescent="0.2">
      <c r="A86" s="300"/>
      <c r="B86" s="302"/>
      <c r="C86" s="291"/>
      <c r="D86" s="332"/>
      <c r="E86" s="341"/>
      <c r="F86" s="343"/>
      <c r="G86" s="339"/>
      <c r="H86" s="341"/>
      <c r="I86" s="88" t="s">
        <v>19</v>
      </c>
      <c r="J86" s="192">
        <f>'[1]Costing Sept ''21'!$O$35</f>
        <v>0.51437100000000002</v>
      </c>
      <c r="K86" s="192">
        <f>'[1]Costing Sept ''21'!$O$35</f>
        <v>0.51437100000000002</v>
      </c>
      <c r="L86" s="192">
        <f>'[1]Costing Sept ''21'!$O$35</f>
        <v>0.51437100000000002</v>
      </c>
      <c r="M86" s="192">
        <f>'[1]Costing Sept ''21'!$O$35</f>
        <v>0.51437100000000002</v>
      </c>
      <c r="N86" s="192">
        <f>'[1]Costing Sept ''21'!$O$35</f>
        <v>0.51437100000000002</v>
      </c>
      <c r="O86" s="192">
        <f>'[1]Costing Sept ''21'!$O$35</f>
        <v>0.51437100000000002</v>
      </c>
      <c r="P86" s="191" t="s">
        <v>198</v>
      </c>
    </row>
    <row r="87" spans="1:16" s="2" customFormat="1" ht="59.25" customHeight="1" x14ac:dyDescent="0.2">
      <c r="A87" s="299">
        <v>1</v>
      </c>
      <c r="B87" s="301" t="s">
        <v>206</v>
      </c>
      <c r="C87" s="291" t="s">
        <v>196</v>
      </c>
      <c r="D87" s="331" t="s">
        <v>121</v>
      </c>
      <c r="E87" s="340"/>
      <c r="F87" s="342" t="s">
        <v>156</v>
      </c>
      <c r="G87" s="338" t="s">
        <v>207</v>
      </c>
      <c r="H87" s="340" t="s">
        <v>197</v>
      </c>
      <c r="I87" s="221" t="s">
        <v>18</v>
      </c>
      <c r="J87" s="192">
        <f>'[1]Costing Sept ''21'!$O$36</f>
        <v>0.62348000000000015</v>
      </c>
      <c r="K87" s="192">
        <f>'[1]Costing Sept ''21'!$O$36</f>
        <v>0.62348000000000015</v>
      </c>
      <c r="L87" s="192">
        <f>'[1]Costing Sept ''21'!$O$36</f>
        <v>0.62348000000000015</v>
      </c>
      <c r="M87" s="192">
        <f>'[1]Costing Sept ''21'!$O$36</f>
        <v>0.62348000000000015</v>
      </c>
      <c r="N87" s="192">
        <f>'[1]Costing Sept ''21'!$O$36</f>
        <v>0.62348000000000015</v>
      </c>
      <c r="O87" s="192">
        <f>'[1]Costing Sept ''21'!$O$36</f>
        <v>0.62348000000000015</v>
      </c>
      <c r="P87" s="191" t="s">
        <v>198</v>
      </c>
    </row>
    <row r="88" spans="1:16" ht="51.75" customHeight="1" x14ac:dyDescent="0.2">
      <c r="A88" s="300"/>
      <c r="B88" s="302"/>
      <c r="C88" s="291"/>
      <c r="D88" s="332"/>
      <c r="E88" s="341"/>
      <c r="F88" s="343"/>
      <c r="G88" s="339"/>
      <c r="H88" s="341"/>
      <c r="I88" s="88" t="s">
        <v>19</v>
      </c>
      <c r="J88" s="192">
        <f>'[1]Costing Sept ''21'!$O$36</f>
        <v>0.62348000000000015</v>
      </c>
      <c r="K88" s="192">
        <f>'[1]Costing Sept ''21'!$O$36</f>
        <v>0.62348000000000015</v>
      </c>
      <c r="L88" s="192">
        <f>'[1]Costing Sept ''21'!$O$36</f>
        <v>0.62348000000000015</v>
      </c>
      <c r="M88" s="192">
        <f>'[1]Costing Sept ''21'!$O$36</f>
        <v>0.62348000000000015</v>
      </c>
      <c r="N88" s="192">
        <f>'[1]Costing Sept ''21'!$O$36</f>
        <v>0.62348000000000015</v>
      </c>
      <c r="O88" s="192">
        <f>'[1]Costing Sept ''21'!$O$36</f>
        <v>0.62348000000000015</v>
      </c>
      <c r="P88" s="191" t="s">
        <v>198</v>
      </c>
    </row>
    <row r="89" spans="1:16" s="2" customFormat="1" ht="59.25" customHeight="1" x14ac:dyDescent="0.2">
      <c r="A89" s="299">
        <v>1</v>
      </c>
      <c r="B89" s="301" t="s">
        <v>208</v>
      </c>
      <c r="C89" s="291" t="s">
        <v>196</v>
      </c>
      <c r="D89" s="331" t="s">
        <v>121</v>
      </c>
      <c r="E89" s="340"/>
      <c r="F89" s="342" t="s">
        <v>156</v>
      </c>
      <c r="G89" s="338" t="s">
        <v>209</v>
      </c>
      <c r="H89" s="340" t="s">
        <v>197</v>
      </c>
      <c r="I89" s="221" t="s">
        <v>18</v>
      </c>
      <c r="J89" s="192">
        <f>'[1]Costing Sept ''21'!$O$37</f>
        <v>0.74817600000000006</v>
      </c>
      <c r="K89" s="192">
        <f>'[1]Costing Sept ''21'!$O$37</f>
        <v>0.74817600000000006</v>
      </c>
      <c r="L89" s="192">
        <f>'[1]Costing Sept ''21'!$O$37</f>
        <v>0.74817600000000006</v>
      </c>
      <c r="M89" s="192">
        <f>'[1]Costing Sept ''21'!$O$37</f>
        <v>0.74817600000000006</v>
      </c>
      <c r="N89" s="192">
        <f>'[1]Costing Sept ''21'!$O$37</f>
        <v>0.74817600000000006</v>
      </c>
      <c r="O89" s="192">
        <f>'[1]Costing Sept ''21'!$O$37</f>
        <v>0.74817600000000006</v>
      </c>
      <c r="P89" s="191" t="s">
        <v>198</v>
      </c>
    </row>
    <row r="90" spans="1:16" ht="35.25" customHeight="1" x14ac:dyDescent="0.2">
      <c r="A90" s="300"/>
      <c r="B90" s="302"/>
      <c r="C90" s="291"/>
      <c r="D90" s="332"/>
      <c r="E90" s="341"/>
      <c r="F90" s="343"/>
      <c r="G90" s="339"/>
      <c r="H90" s="341"/>
      <c r="I90" s="88" t="s">
        <v>19</v>
      </c>
      <c r="J90" s="192">
        <f>'[1]Costing Sept ''21'!$O$37</f>
        <v>0.74817600000000006</v>
      </c>
      <c r="K90" s="192">
        <f>'[1]Costing Sept ''21'!$O$37</f>
        <v>0.74817600000000006</v>
      </c>
      <c r="L90" s="192">
        <f>'[1]Costing Sept ''21'!$O$37</f>
        <v>0.74817600000000006</v>
      </c>
      <c r="M90" s="192">
        <f>'[1]Costing Sept ''21'!$O$37</f>
        <v>0.74817600000000006</v>
      </c>
      <c r="N90" s="192">
        <f>'[1]Costing Sept ''21'!$O$37</f>
        <v>0.74817600000000006</v>
      </c>
      <c r="O90" s="192">
        <f>'[1]Costing Sept ''21'!$O$37</f>
        <v>0.74817600000000006</v>
      </c>
      <c r="P90" s="191" t="s">
        <v>198</v>
      </c>
    </row>
    <row r="91" spans="1:16" s="2" customFormat="1" ht="59.25" customHeight="1" x14ac:dyDescent="0.2">
      <c r="A91" s="299">
        <v>1</v>
      </c>
      <c r="B91" s="301" t="s">
        <v>210</v>
      </c>
      <c r="C91" s="291" t="s">
        <v>196</v>
      </c>
      <c r="D91" s="331" t="s">
        <v>121</v>
      </c>
      <c r="E91" s="340"/>
      <c r="F91" s="342" t="s">
        <v>156</v>
      </c>
      <c r="G91" s="338" t="s">
        <v>211</v>
      </c>
      <c r="H91" s="340" t="s">
        <v>197</v>
      </c>
      <c r="I91" s="221" t="s">
        <v>18</v>
      </c>
      <c r="J91" s="192">
        <f>'[1]Costing Sept ''21'!$O$38</f>
        <v>0.93522000000000005</v>
      </c>
      <c r="K91" s="192">
        <f>'[1]Costing Sept ''21'!$O$38</f>
        <v>0.93522000000000005</v>
      </c>
      <c r="L91" s="192">
        <f>'[1]Costing Sept ''21'!$O$38</f>
        <v>0.93522000000000005</v>
      </c>
      <c r="M91" s="192">
        <f>'[1]Costing Sept ''21'!$O$38</f>
        <v>0.93522000000000005</v>
      </c>
      <c r="N91" s="192">
        <f>'[1]Costing Sept ''21'!$O$38</f>
        <v>0.93522000000000005</v>
      </c>
      <c r="O91" s="192">
        <f>'[1]Costing Sept ''21'!$O$38</f>
        <v>0.93522000000000005</v>
      </c>
      <c r="P91" s="191" t="s">
        <v>198</v>
      </c>
    </row>
    <row r="92" spans="1:16" ht="35.25" customHeight="1" x14ac:dyDescent="0.2">
      <c r="A92" s="300"/>
      <c r="B92" s="302"/>
      <c r="C92" s="291"/>
      <c r="D92" s="332"/>
      <c r="E92" s="341"/>
      <c r="F92" s="343"/>
      <c r="G92" s="339"/>
      <c r="H92" s="341"/>
      <c r="I92" s="88" t="s">
        <v>19</v>
      </c>
      <c r="J92" s="192">
        <f>'[1]Costing Sept ''21'!$O$38</f>
        <v>0.93522000000000005</v>
      </c>
      <c r="K92" s="192">
        <f>'[1]Costing Sept ''21'!$O$38</f>
        <v>0.93522000000000005</v>
      </c>
      <c r="L92" s="192">
        <f>'[1]Costing Sept ''21'!$O$38</f>
        <v>0.93522000000000005</v>
      </c>
      <c r="M92" s="192">
        <f>'[1]Costing Sept ''21'!$O$38</f>
        <v>0.93522000000000005</v>
      </c>
      <c r="N92" s="192">
        <f>'[1]Costing Sept ''21'!$O$38</f>
        <v>0.93522000000000005</v>
      </c>
      <c r="O92" s="192">
        <f>'[1]Costing Sept ''21'!$O$38</f>
        <v>0.93522000000000005</v>
      </c>
      <c r="P92" s="191" t="s">
        <v>198</v>
      </c>
    </row>
    <row r="93" spans="1:16" s="2" customFormat="1" ht="59.25" customHeight="1" x14ac:dyDescent="0.2">
      <c r="A93" s="299">
        <v>1</v>
      </c>
      <c r="B93" s="301" t="s">
        <v>212</v>
      </c>
      <c r="C93" s="291" t="s">
        <v>196</v>
      </c>
      <c r="D93" s="331" t="s">
        <v>121</v>
      </c>
      <c r="E93" s="340"/>
      <c r="F93" s="342" t="s">
        <v>156</v>
      </c>
      <c r="G93" s="338" t="s">
        <v>213</v>
      </c>
      <c r="H93" s="340" t="s">
        <v>197</v>
      </c>
      <c r="I93" s="221" t="s">
        <v>18</v>
      </c>
      <c r="J93" s="192">
        <f>'[1]Costing Sept ''21'!$O$39</f>
        <v>0.74817600000000006</v>
      </c>
      <c r="K93" s="192">
        <f>'[1]Costing Sept ''21'!$O$39</f>
        <v>0.74817600000000006</v>
      </c>
      <c r="L93" s="192">
        <f>'[1]Costing Sept ''21'!$O$39</f>
        <v>0.74817600000000006</v>
      </c>
      <c r="M93" s="192">
        <f>'[1]Costing Sept ''21'!$O$39</f>
        <v>0.74817600000000006</v>
      </c>
      <c r="N93" s="192">
        <f>'[1]Costing Sept ''21'!$O$39</f>
        <v>0.74817600000000006</v>
      </c>
      <c r="O93" s="192">
        <f>'[1]Costing Sept ''21'!$O$39</f>
        <v>0.74817600000000006</v>
      </c>
      <c r="P93" s="191" t="s">
        <v>198</v>
      </c>
    </row>
    <row r="94" spans="1:16" ht="43.5" customHeight="1" x14ac:dyDescent="0.2">
      <c r="A94" s="300"/>
      <c r="B94" s="302"/>
      <c r="C94" s="291"/>
      <c r="D94" s="332"/>
      <c r="E94" s="341"/>
      <c r="F94" s="343"/>
      <c r="G94" s="339"/>
      <c r="H94" s="341"/>
      <c r="I94" s="88" t="s">
        <v>19</v>
      </c>
      <c r="J94" s="192">
        <f>'[1]Costing Sept ''21'!$O$39</f>
        <v>0.74817600000000006</v>
      </c>
      <c r="K94" s="192">
        <f>'[1]Costing Sept ''21'!$O$39</f>
        <v>0.74817600000000006</v>
      </c>
      <c r="L94" s="192">
        <f>'[1]Costing Sept ''21'!$O$39</f>
        <v>0.74817600000000006</v>
      </c>
      <c r="M94" s="192">
        <f>'[1]Costing Sept ''21'!$O$39</f>
        <v>0.74817600000000006</v>
      </c>
      <c r="N94" s="192">
        <f>'[1]Costing Sept ''21'!$O$39</f>
        <v>0.74817600000000006</v>
      </c>
      <c r="O94" s="192">
        <f>'[1]Costing Sept ''21'!$O$39</f>
        <v>0.74817600000000006</v>
      </c>
      <c r="P94" s="191" t="s">
        <v>198</v>
      </c>
    </row>
    <row r="95" spans="1:16" s="2" customFormat="1" ht="59.25" customHeight="1" x14ac:dyDescent="0.2">
      <c r="A95" s="299">
        <v>1</v>
      </c>
      <c r="B95" s="301" t="s">
        <v>214</v>
      </c>
      <c r="C95" s="291" t="s">
        <v>196</v>
      </c>
      <c r="D95" s="331" t="s">
        <v>121</v>
      </c>
      <c r="E95" s="340"/>
      <c r="F95" s="342" t="s">
        <v>156</v>
      </c>
      <c r="G95" s="338" t="s">
        <v>213</v>
      </c>
      <c r="H95" s="340" t="s">
        <v>197</v>
      </c>
      <c r="I95" s="221" t="s">
        <v>18</v>
      </c>
      <c r="J95" s="192">
        <f>'[1]Costing Sept ''21'!$O$40</f>
        <v>0.79493700000000012</v>
      </c>
      <c r="K95" s="192">
        <f>'[1]Costing Sept ''21'!$O$40</f>
        <v>0.79493700000000012</v>
      </c>
      <c r="L95" s="192">
        <f>'[1]Costing Sept ''21'!$O$40</f>
        <v>0.79493700000000012</v>
      </c>
      <c r="M95" s="192">
        <f>'[1]Costing Sept ''21'!$O$40</f>
        <v>0.79493700000000012</v>
      </c>
      <c r="N95" s="192">
        <f>'[1]Costing Sept ''21'!$O$40</f>
        <v>0.79493700000000012</v>
      </c>
      <c r="O95" s="192">
        <f>'[1]Costing Sept ''21'!$O$40</f>
        <v>0.79493700000000012</v>
      </c>
      <c r="P95" s="191" t="s">
        <v>198</v>
      </c>
    </row>
    <row r="96" spans="1:16" ht="43.5" customHeight="1" x14ac:dyDescent="0.2">
      <c r="A96" s="300"/>
      <c r="B96" s="302"/>
      <c r="C96" s="291"/>
      <c r="D96" s="332"/>
      <c r="E96" s="341"/>
      <c r="F96" s="343"/>
      <c r="G96" s="339"/>
      <c r="H96" s="341"/>
      <c r="I96" s="88" t="s">
        <v>19</v>
      </c>
      <c r="J96" s="192">
        <f>'[1]Costing Sept ''21'!$O$40</f>
        <v>0.79493700000000012</v>
      </c>
      <c r="K96" s="192">
        <f>'[1]Costing Sept ''21'!$O$40</f>
        <v>0.79493700000000012</v>
      </c>
      <c r="L96" s="192">
        <f>'[1]Costing Sept ''21'!$O$40</f>
        <v>0.79493700000000012</v>
      </c>
      <c r="M96" s="192">
        <f>'[1]Costing Sept ''21'!$O$40</f>
        <v>0.79493700000000012</v>
      </c>
      <c r="N96" s="192">
        <f>'[1]Costing Sept ''21'!$O$40</f>
        <v>0.79493700000000012</v>
      </c>
      <c r="O96" s="192">
        <f>'[1]Costing Sept ''21'!$O$40</f>
        <v>0.79493700000000012</v>
      </c>
      <c r="P96" s="191" t="s">
        <v>198</v>
      </c>
    </row>
    <row r="97" spans="1:16" s="30" customFormat="1" ht="22.5" customHeight="1" x14ac:dyDescent="0.2">
      <c r="A97" s="33">
        <v>20</v>
      </c>
      <c r="B97" s="35" t="s">
        <v>48</v>
      </c>
      <c r="C97" s="128"/>
      <c r="D97" s="128"/>
      <c r="E97" s="128"/>
      <c r="F97" s="128"/>
      <c r="G97" s="56"/>
      <c r="H97" s="57"/>
      <c r="I97" s="58"/>
      <c r="J97" s="128"/>
      <c r="K97" s="128"/>
      <c r="L97" s="128"/>
      <c r="M97" s="128"/>
      <c r="N97" s="128"/>
      <c r="O97" s="128"/>
      <c r="P97" s="59"/>
    </row>
    <row r="98" spans="1:16" ht="27" customHeight="1" x14ac:dyDescent="0.2">
      <c r="A98" s="299">
        <v>1</v>
      </c>
      <c r="B98" s="301" t="s">
        <v>74</v>
      </c>
      <c r="C98" s="291" t="s">
        <v>155</v>
      </c>
      <c r="D98" s="291" t="s">
        <v>107</v>
      </c>
      <c r="E98" s="313"/>
      <c r="F98" s="317" t="s">
        <v>156</v>
      </c>
      <c r="G98" s="335" t="s">
        <v>154</v>
      </c>
      <c r="H98" s="315">
        <v>50</v>
      </c>
      <c r="I98" s="221" t="s">
        <v>18</v>
      </c>
      <c r="J98" s="70">
        <f>'[1]Costing Sept ''21'!$O$41</f>
        <v>23.544000000000004</v>
      </c>
      <c r="K98" s="70">
        <f>'[1]Costing Sept ''21'!$O$41</f>
        <v>23.544000000000004</v>
      </c>
      <c r="L98" s="70">
        <f>'[1]Costing Sept ''21'!$O$41</f>
        <v>23.544000000000004</v>
      </c>
      <c r="M98" s="70">
        <f>'[1]Costing Sept ''21'!$O$41</f>
        <v>23.544000000000004</v>
      </c>
      <c r="N98" s="70">
        <f>'[1]Costing Sept ''21'!$O$41</f>
        <v>23.544000000000004</v>
      </c>
      <c r="O98" s="70">
        <f>'[1]Costing Sept ''21'!$O$41</f>
        <v>23.544000000000004</v>
      </c>
      <c r="P98" s="213" t="s">
        <v>85</v>
      </c>
    </row>
    <row r="99" spans="1:16" ht="18" customHeight="1" x14ac:dyDescent="0.2">
      <c r="A99" s="300"/>
      <c r="B99" s="302"/>
      <c r="C99" s="291"/>
      <c r="D99" s="291"/>
      <c r="E99" s="314"/>
      <c r="F99" s="318"/>
      <c r="G99" s="336"/>
      <c r="H99" s="316"/>
      <c r="I99" s="41" t="s">
        <v>19</v>
      </c>
      <c r="J99" s="70">
        <f>'[1]Costing Sept ''21'!$O$41</f>
        <v>23.544000000000004</v>
      </c>
      <c r="K99" s="70">
        <f>'[1]Costing Sept ''21'!$O$41</f>
        <v>23.544000000000004</v>
      </c>
      <c r="L99" s="70">
        <f>'[1]Costing Sept ''21'!$O$41</f>
        <v>23.544000000000004</v>
      </c>
      <c r="M99" s="70">
        <f>'[1]Costing Sept ''21'!$O$41</f>
        <v>23.544000000000004</v>
      </c>
      <c r="N99" s="70">
        <f>'[1]Costing Sept ''21'!$O$41</f>
        <v>23.544000000000004</v>
      </c>
      <c r="O99" s="70">
        <f>'[1]Costing Sept ''21'!$O$41</f>
        <v>23.544000000000004</v>
      </c>
      <c r="P99" s="27" t="s">
        <v>86</v>
      </c>
    </row>
    <row r="100" spans="1:16" s="30" customFormat="1" ht="18" customHeight="1" x14ac:dyDescent="0.2">
      <c r="A100" s="33">
        <v>21</v>
      </c>
      <c r="B100" s="35" t="s">
        <v>49</v>
      </c>
      <c r="C100" s="128"/>
      <c r="D100" s="128"/>
      <c r="E100" s="128"/>
      <c r="F100" s="128"/>
      <c r="G100" s="56"/>
      <c r="H100" s="65"/>
      <c r="I100" s="58"/>
      <c r="J100" s="128"/>
      <c r="K100" s="128"/>
      <c r="L100" s="128"/>
      <c r="M100" s="128"/>
      <c r="N100" s="128"/>
      <c r="O100" s="128"/>
      <c r="P100" s="59"/>
    </row>
    <row r="101" spans="1:16" ht="30" customHeight="1" x14ac:dyDescent="0.2">
      <c r="A101" s="299">
        <v>1</v>
      </c>
      <c r="B101" s="301" t="s">
        <v>74</v>
      </c>
      <c r="C101" s="291" t="s">
        <v>155</v>
      </c>
      <c r="D101" s="291" t="s">
        <v>107</v>
      </c>
      <c r="E101" s="313"/>
      <c r="F101" s="317" t="s">
        <v>156</v>
      </c>
      <c r="G101" s="335" t="s">
        <v>157</v>
      </c>
      <c r="H101" s="346"/>
      <c r="I101" s="221" t="s">
        <v>18</v>
      </c>
      <c r="J101" s="70">
        <f>'[1]Costing Sept ''21'!$O$42</f>
        <v>20.600999999999999</v>
      </c>
      <c r="K101" s="70">
        <f>'[1]Costing Sept ''21'!$O$42</f>
        <v>20.600999999999999</v>
      </c>
      <c r="L101" s="70">
        <f>'[1]Costing Sept ''21'!$O$42</f>
        <v>20.600999999999999</v>
      </c>
      <c r="M101" s="70">
        <f>'[1]Costing Sept ''21'!$O$42</f>
        <v>20.600999999999999</v>
      </c>
      <c r="N101" s="70">
        <f>'[1]Costing Sept ''21'!$O$42</f>
        <v>20.600999999999999</v>
      </c>
      <c r="O101" s="70">
        <f>'[1]Costing Sept ''21'!$O$42</f>
        <v>20.600999999999999</v>
      </c>
      <c r="P101" s="213" t="s">
        <v>85</v>
      </c>
    </row>
    <row r="102" spans="1:16" x14ac:dyDescent="0.2">
      <c r="A102" s="300"/>
      <c r="B102" s="302"/>
      <c r="C102" s="291"/>
      <c r="D102" s="291"/>
      <c r="E102" s="314"/>
      <c r="F102" s="318"/>
      <c r="G102" s="336"/>
      <c r="H102" s="347"/>
      <c r="I102" s="41" t="s">
        <v>19</v>
      </c>
      <c r="J102" s="70">
        <f>'[1]Costing Sept ''21'!$O$42</f>
        <v>20.600999999999999</v>
      </c>
      <c r="K102" s="70">
        <f>'[1]Costing Sept ''21'!$O$42</f>
        <v>20.600999999999999</v>
      </c>
      <c r="L102" s="70">
        <f>'[1]Costing Sept ''21'!$O$42</f>
        <v>20.600999999999999</v>
      </c>
      <c r="M102" s="70">
        <f>'[1]Costing Sept ''21'!$O$42</f>
        <v>20.600999999999999</v>
      </c>
      <c r="N102" s="70">
        <f>'[1]Costing Sept ''21'!$O$42</f>
        <v>20.600999999999999</v>
      </c>
      <c r="O102" s="70">
        <f>'[1]Costing Sept ''21'!$O$42</f>
        <v>20.600999999999999</v>
      </c>
      <c r="P102" s="27" t="s">
        <v>86</v>
      </c>
    </row>
    <row r="103" spans="1:16" s="30" customFormat="1" ht="24" customHeight="1" x14ac:dyDescent="0.2">
      <c r="A103" s="33">
        <v>22</v>
      </c>
      <c r="B103" s="36" t="s">
        <v>72</v>
      </c>
      <c r="C103" s="128"/>
      <c r="D103" s="128"/>
      <c r="E103" s="128"/>
      <c r="F103" s="128"/>
      <c r="G103" s="56"/>
      <c r="H103" s="57"/>
      <c r="I103" s="58"/>
      <c r="J103" s="128"/>
      <c r="K103" s="128"/>
      <c r="L103" s="128"/>
      <c r="M103" s="128"/>
      <c r="N103" s="128"/>
      <c r="O103" s="128"/>
      <c r="P103" s="59"/>
    </row>
    <row r="104" spans="1:16" s="2" customFormat="1" ht="75" customHeight="1" x14ac:dyDescent="0.2">
      <c r="A104" s="299">
        <v>1</v>
      </c>
      <c r="B104" s="301" t="s">
        <v>74</v>
      </c>
      <c r="C104" s="348" t="s">
        <v>159</v>
      </c>
      <c r="D104" s="348" t="s">
        <v>121</v>
      </c>
      <c r="E104" s="313"/>
      <c r="F104" s="313" t="s">
        <v>160</v>
      </c>
      <c r="G104" s="335" t="s">
        <v>158</v>
      </c>
      <c r="H104" s="315"/>
      <c r="I104" s="221" t="s">
        <v>18</v>
      </c>
      <c r="J104" s="70">
        <f>'[1]Costing Sept ''21'!$O$45</f>
        <v>229.554</v>
      </c>
      <c r="K104" s="70">
        <f>'[1]Costing Sept ''21'!$O$45</f>
        <v>229.554</v>
      </c>
      <c r="L104" s="70">
        <f>'[1]Costing Sept ''21'!$O$45</f>
        <v>229.554</v>
      </c>
      <c r="M104" s="70">
        <f>'[1]Costing Sept ''21'!$O$45</f>
        <v>229.554</v>
      </c>
      <c r="N104" s="70">
        <f>'[1]Costing Sept ''21'!$O$45</f>
        <v>229.554</v>
      </c>
      <c r="O104" s="70">
        <f>'[1]Costing Sept ''21'!$O$45</f>
        <v>229.554</v>
      </c>
      <c r="P104" s="213" t="s">
        <v>85</v>
      </c>
    </row>
    <row r="105" spans="1:16" s="2" customFormat="1" ht="15" customHeight="1" x14ac:dyDescent="0.2">
      <c r="A105" s="300"/>
      <c r="B105" s="302"/>
      <c r="C105" s="349"/>
      <c r="D105" s="349"/>
      <c r="E105" s="314"/>
      <c r="F105" s="314"/>
      <c r="G105" s="336"/>
      <c r="H105" s="316"/>
      <c r="I105" s="41" t="s">
        <v>19</v>
      </c>
      <c r="J105" s="197">
        <f>'[1]Costing Sept ''21'!$O$45</f>
        <v>229.554</v>
      </c>
      <c r="K105" s="197">
        <f>'[1]Costing Sept ''21'!$O$45</f>
        <v>229.554</v>
      </c>
      <c r="L105" s="197">
        <f>'[1]Costing Sept ''21'!$O$45</f>
        <v>229.554</v>
      </c>
      <c r="M105" s="197">
        <f>'[1]Costing Sept ''21'!$O$45</f>
        <v>229.554</v>
      </c>
      <c r="N105" s="197">
        <f>'[1]Costing Sept ''21'!$O$45</f>
        <v>229.554</v>
      </c>
      <c r="O105" s="197">
        <f>'[1]Costing Sept ''21'!$O$45</f>
        <v>229.554</v>
      </c>
      <c r="P105" s="27" t="s">
        <v>86</v>
      </c>
    </row>
    <row r="106" spans="1:16" s="30" customFormat="1" ht="17.25" customHeight="1" x14ac:dyDescent="0.2">
      <c r="A106" s="33">
        <v>23</v>
      </c>
      <c r="B106" s="37" t="s">
        <v>50</v>
      </c>
      <c r="C106" s="128"/>
      <c r="D106" s="128"/>
      <c r="E106" s="128"/>
      <c r="F106" s="128"/>
      <c r="G106" s="56"/>
      <c r="H106" s="65"/>
      <c r="I106" s="58"/>
      <c r="J106" s="128"/>
      <c r="K106" s="128"/>
      <c r="L106" s="128"/>
      <c r="M106" s="128"/>
      <c r="N106" s="128"/>
      <c r="O106" s="128"/>
      <c r="P106" s="59"/>
    </row>
    <row r="107" spans="1:16" ht="32.25" customHeight="1" x14ac:dyDescent="0.2">
      <c r="A107" s="299">
        <v>1</v>
      </c>
      <c r="B107" s="301" t="s">
        <v>130</v>
      </c>
      <c r="C107" s="348" t="s">
        <v>173</v>
      </c>
      <c r="D107" s="352" t="s">
        <v>89</v>
      </c>
      <c r="E107" s="354"/>
      <c r="F107" s="354" t="s">
        <v>174</v>
      </c>
      <c r="G107" s="335" t="s">
        <v>172</v>
      </c>
      <c r="H107" s="346"/>
      <c r="I107" s="221" t="s">
        <v>18</v>
      </c>
      <c r="J107" s="70">
        <f>'[1]Costing Sept ''21'!$O$43</f>
        <v>235.44000000000003</v>
      </c>
      <c r="K107" s="70">
        <f>'[1]Costing Sept ''21'!$O$43</f>
        <v>235.44000000000003</v>
      </c>
      <c r="L107" s="70">
        <f>'[1]Costing Sept ''21'!$O$43</f>
        <v>235.44000000000003</v>
      </c>
      <c r="M107" s="70">
        <f>'[1]Costing Sept ''21'!$O$43</f>
        <v>235.44000000000003</v>
      </c>
      <c r="N107" s="70">
        <f>'[1]Costing Sept ''21'!$O$43</f>
        <v>235.44000000000003</v>
      </c>
      <c r="O107" s="70">
        <f>'[1]Costing Sept ''21'!$O$43</f>
        <v>235.44000000000003</v>
      </c>
      <c r="P107" s="213" t="s">
        <v>85</v>
      </c>
    </row>
    <row r="108" spans="1:16" ht="22.5" customHeight="1" x14ac:dyDescent="0.2">
      <c r="A108" s="300"/>
      <c r="B108" s="302"/>
      <c r="C108" s="349"/>
      <c r="D108" s="353"/>
      <c r="E108" s="355"/>
      <c r="F108" s="355"/>
      <c r="G108" s="336"/>
      <c r="H108" s="347"/>
      <c r="I108" s="41" t="s">
        <v>19</v>
      </c>
      <c r="J108" s="70">
        <f>'[1]Costing Sept ''21'!$O$43</f>
        <v>235.44000000000003</v>
      </c>
      <c r="K108" s="70">
        <f>'[1]Costing Sept ''21'!$O$43</f>
        <v>235.44000000000003</v>
      </c>
      <c r="L108" s="70">
        <f>'[1]Costing Sept ''21'!$O$43</f>
        <v>235.44000000000003</v>
      </c>
      <c r="M108" s="70">
        <f>'[1]Costing Sept ''21'!$O$43</f>
        <v>235.44000000000003</v>
      </c>
      <c r="N108" s="70">
        <f>'[1]Costing Sept ''21'!$O$43</f>
        <v>235.44000000000003</v>
      </c>
      <c r="O108" s="70">
        <f>'[1]Costing Sept ''21'!$O$43</f>
        <v>235.44000000000003</v>
      </c>
      <c r="P108" s="27" t="s">
        <v>86</v>
      </c>
    </row>
    <row r="109" spans="1:16" ht="33.75" customHeight="1" x14ac:dyDescent="0.2">
      <c r="A109" s="299">
        <v>1</v>
      </c>
      <c r="B109" s="301" t="s">
        <v>132</v>
      </c>
      <c r="C109" s="348" t="s">
        <v>173</v>
      </c>
      <c r="D109" s="352" t="s">
        <v>89</v>
      </c>
      <c r="E109" s="354"/>
      <c r="F109" s="354" t="s">
        <v>174</v>
      </c>
      <c r="G109" s="335" t="s">
        <v>175</v>
      </c>
      <c r="H109" s="346"/>
      <c r="I109" s="221" t="s">
        <v>18</v>
      </c>
      <c r="J109" s="70">
        <f>'[1]Costing Sept ''21'!$O$44</f>
        <v>264.87</v>
      </c>
      <c r="K109" s="70">
        <f>'[1]Costing Sept ''21'!$O$44</f>
        <v>264.87</v>
      </c>
      <c r="L109" s="70">
        <f>'[1]Costing Sept ''21'!$O$44</f>
        <v>264.87</v>
      </c>
      <c r="M109" s="70">
        <f>'[1]Costing Sept ''21'!$O$44</f>
        <v>264.87</v>
      </c>
      <c r="N109" s="70">
        <f>'[1]Costing Sept ''21'!$O$44</f>
        <v>264.87</v>
      </c>
      <c r="O109" s="70">
        <f>'[1]Costing Sept ''21'!$O$44</f>
        <v>264.87</v>
      </c>
      <c r="P109" s="213" t="s">
        <v>85</v>
      </c>
    </row>
    <row r="110" spans="1:16" ht="17.25" customHeight="1" x14ac:dyDescent="0.2">
      <c r="A110" s="300"/>
      <c r="B110" s="302"/>
      <c r="C110" s="349"/>
      <c r="D110" s="353"/>
      <c r="E110" s="355"/>
      <c r="F110" s="355"/>
      <c r="G110" s="336"/>
      <c r="H110" s="347"/>
      <c r="I110" s="41" t="s">
        <v>19</v>
      </c>
      <c r="J110" s="70">
        <f>'[1]Costing Sept ''21'!$O$44</f>
        <v>264.87</v>
      </c>
      <c r="K110" s="70">
        <f>'[1]Costing Sept ''21'!$O$44</f>
        <v>264.87</v>
      </c>
      <c r="L110" s="70">
        <f>'[1]Costing Sept ''21'!$O$44</f>
        <v>264.87</v>
      </c>
      <c r="M110" s="70">
        <f>'[1]Costing Sept ''21'!$O$44</f>
        <v>264.87</v>
      </c>
      <c r="N110" s="70">
        <f>'[1]Costing Sept ''21'!$O$44</f>
        <v>264.87</v>
      </c>
      <c r="O110" s="70">
        <f>'[1]Costing Sept ''21'!$O$44</f>
        <v>264.87</v>
      </c>
      <c r="P110" s="27" t="s">
        <v>86</v>
      </c>
    </row>
    <row r="111" spans="1:16" s="39" customFormat="1" ht="20.100000000000001" customHeight="1" x14ac:dyDescent="0.2">
      <c r="A111" s="33">
        <v>24</v>
      </c>
      <c r="B111" s="36" t="s">
        <v>73</v>
      </c>
      <c r="C111" s="128"/>
      <c r="D111" s="128"/>
      <c r="E111" s="128"/>
      <c r="F111" s="128"/>
      <c r="G111" s="56"/>
      <c r="H111" s="65"/>
      <c r="I111" s="58"/>
      <c r="J111" s="128"/>
      <c r="K111" s="128"/>
      <c r="L111" s="128"/>
      <c r="M111" s="128"/>
      <c r="N111" s="128"/>
      <c r="O111" s="128"/>
      <c r="P111" s="35"/>
    </row>
    <row r="112" spans="1:16" ht="45" customHeight="1" x14ac:dyDescent="0.2">
      <c r="A112" s="299">
        <v>1</v>
      </c>
      <c r="B112" s="301" t="s">
        <v>130</v>
      </c>
      <c r="C112" s="352" t="s">
        <v>162</v>
      </c>
      <c r="D112" s="348" t="s">
        <v>163</v>
      </c>
      <c r="E112" s="354"/>
      <c r="F112" s="354" t="s">
        <v>164</v>
      </c>
      <c r="G112" s="357" t="s">
        <v>161</v>
      </c>
      <c r="H112" s="346"/>
      <c r="I112" s="221" t="s">
        <v>18</v>
      </c>
      <c r="J112" s="70">
        <f>'[1]Costing Sept ''21'!$O$47</f>
        <v>4.9442399999999997</v>
      </c>
      <c r="K112" s="70">
        <f>'[1]Costing Sept ''21'!$O$47</f>
        <v>4.9442399999999997</v>
      </c>
      <c r="L112" s="70">
        <f>'[1]Costing Sept ''21'!$O$47</f>
        <v>4.9442399999999997</v>
      </c>
      <c r="M112" s="70">
        <f>'[1]Costing Sept ''21'!$O$47</f>
        <v>4.9442399999999997</v>
      </c>
      <c r="N112" s="70">
        <f>'[1]Costing Sept ''21'!$O$47</f>
        <v>4.9442399999999997</v>
      </c>
      <c r="O112" s="70">
        <f>'[1]Costing Sept ''21'!$O$47</f>
        <v>4.9442399999999997</v>
      </c>
      <c r="P112" s="213" t="s">
        <v>85</v>
      </c>
    </row>
    <row r="113" spans="1:16" ht="15" customHeight="1" x14ac:dyDescent="0.2">
      <c r="A113" s="300"/>
      <c r="B113" s="302"/>
      <c r="C113" s="353"/>
      <c r="D113" s="349"/>
      <c r="E113" s="355"/>
      <c r="F113" s="355"/>
      <c r="G113" s="358"/>
      <c r="H113" s="347"/>
      <c r="I113" s="41" t="s">
        <v>19</v>
      </c>
      <c r="J113" s="70">
        <f>'[1]Costing Sept ''21'!$O$47</f>
        <v>4.9442399999999997</v>
      </c>
      <c r="K113" s="70">
        <f>'[1]Costing Sept ''21'!$O$47</f>
        <v>4.9442399999999997</v>
      </c>
      <c r="L113" s="70">
        <f>'[1]Costing Sept ''21'!$O$47</f>
        <v>4.9442399999999997</v>
      </c>
      <c r="M113" s="70">
        <f>'[1]Costing Sept ''21'!$O$47</f>
        <v>4.9442399999999997</v>
      </c>
      <c r="N113" s="70">
        <f>'[1]Costing Sept ''21'!$O$47</f>
        <v>4.9442399999999997</v>
      </c>
      <c r="O113" s="70">
        <f>'[1]Costing Sept ''21'!$O$47</f>
        <v>4.9442399999999997</v>
      </c>
      <c r="P113" s="27" t="s">
        <v>86</v>
      </c>
    </row>
    <row r="114" spans="1:16" ht="30" customHeight="1" x14ac:dyDescent="0.2">
      <c r="A114" s="299">
        <v>1</v>
      </c>
      <c r="B114" s="301" t="s">
        <v>132</v>
      </c>
      <c r="C114" s="352" t="s">
        <v>162</v>
      </c>
      <c r="D114" s="348" t="s">
        <v>163</v>
      </c>
      <c r="E114" s="354"/>
      <c r="F114" s="354" t="s">
        <v>164</v>
      </c>
      <c r="G114" s="357" t="s">
        <v>165</v>
      </c>
      <c r="H114" s="346"/>
      <c r="I114" s="221" t="s">
        <v>18</v>
      </c>
      <c r="J114" s="70">
        <f>'[1]Costing Sept ''21'!$O$48</f>
        <v>5.2385400000000004</v>
      </c>
      <c r="K114" s="70">
        <f>'[1]Costing Sept ''21'!$O$48</f>
        <v>5.2385400000000004</v>
      </c>
      <c r="L114" s="70">
        <f>'[1]Costing Sept ''21'!$O$48</f>
        <v>5.2385400000000004</v>
      </c>
      <c r="M114" s="70">
        <f>'[1]Costing Sept ''21'!$O$48</f>
        <v>5.2385400000000004</v>
      </c>
      <c r="N114" s="70">
        <f>'[1]Costing Sept ''21'!$O$48</f>
        <v>5.2385400000000004</v>
      </c>
      <c r="O114" s="70">
        <f>'[1]Costing Sept ''21'!$O$48</f>
        <v>5.2385400000000004</v>
      </c>
      <c r="P114" s="27" t="s">
        <v>86</v>
      </c>
    </row>
    <row r="115" spans="1:16" ht="15" customHeight="1" x14ac:dyDescent="0.2">
      <c r="A115" s="300"/>
      <c r="B115" s="302"/>
      <c r="C115" s="353"/>
      <c r="D115" s="349"/>
      <c r="E115" s="355"/>
      <c r="F115" s="355"/>
      <c r="G115" s="358"/>
      <c r="H115" s="347"/>
      <c r="I115" s="41" t="s">
        <v>19</v>
      </c>
      <c r="J115" s="70">
        <f>'[1]Costing Sept ''21'!$O$48</f>
        <v>5.2385400000000004</v>
      </c>
      <c r="K115" s="70">
        <f>'[1]Costing Sept ''21'!$O$48</f>
        <v>5.2385400000000004</v>
      </c>
      <c r="L115" s="70">
        <f>'[1]Costing Sept ''21'!$O$48</f>
        <v>5.2385400000000004</v>
      </c>
      <c r="M115" s="70">
        <f>'[1]Costing Sept ''21'!$O$48</f>
        <v>5.2385400000000004</v>
      </c>
      <c r="N115" s="70">
        <f>'[1]Costing Sept ''21'!$O$48</f>
        <v>5.2385400000000004</v>
      </c>
      <c r="O115" s="70">
        <f>'[1]Costing Sept ''21'!$O$48</f>
        <v>5.2385400000000004</v>
      </c>
      <c r="P115" s="27" t="s">
        <v>86</v>
      </c>
    </row>
    <row r="116" spans="1:16" ht="30" customHeight="1" x14ac:dyDescent="0.2">
      <c r="A116" s="299">
        <v>1</v>
      </c>
      <c r="B116" s="301" t="s">
        <v>166</v>
      </c>
      <c r="C116" s="352" t="s">
        <v>162</v>
      </c>
      <c r="D116" s="348" t="s">
        <v>163</v>
      </c>
      <c r="E116" s="354"/>
      <c r="F116" s="354" t="s">
        <v>164</v>
      </c>
      <c r="G116" s="357" t="s">
        <v>167</v>
      </c>
      <c r="H116" s="346"/>
      <c r="I116" s="221" t="s">
        <v>18</v>
      </c>
      <c r="J116" s="70">
        <f>'[1]Costing Sept ''21'!$O$48</f>
        <v>5.2385400000000004</v>
      </c>
      <c r="K116" s="70">
        <f>'[1]Costing Sept ''21'!$O$48</f>
        <v>5.2385400000000004</v>
      </c>
      <c r="L116" s="70">
        <f>'[1]Costing Sept ''21'!$O$48</f>
        <v>5.2385400000000004</v>
      </c>
      <c r="M116" s="70">
        <f>'[1]Costing Sept ''21'!$O$48</f>
        <v>5.2385400000000004</v>
      </c>
      <c r="N116" s="70">
        <f>'[1]Costing Sept ''21'!$O$48</f>
        <v>5.2385400000000004</v>
      </c>
      <c r="O116" s="70">
        <f>'[1]Costing Sept ''21'!$O$48</f>
        <v>5.2385400000000004</v>
      </c>
      <c r="P116" s="27" t="s">
        <v>86</v>
      </c>
    </row>
    <row r="117" spans="1:16" ht="15" customHeight="1" x14ac:dyDescent="0.2">
      <c r="A117" s="300"/>
      <c r="B117" s="302"/>
      <c r="C117" s="353"/>
      <c r="D117" s="349"/>
      <c r="E117" s="355"/>
      <c r="F117" s="355"/>
      <c r="G117" s="358"/>
      <c r="H117" s="347"/>
      <c r="I117" s="41" t="s">
        <v>19</v>
      </c>
      <c r="J117" s="70">
        <f>'[1]Costing Sept ''21'!$O$48</f>
        <v>5.2385400000000004</v>
      </c>
      <c r="K117" s="70">
        <f>'[1]Costing Sept ''21'!$O$48</f>
        <v>5.2385400000000004</v>
      </c>
      <c r="L117" s="70">
        <f>'[1]Costing Sept ''21'!$O$48</f>
        <v>5.2385400000000004</v>
      </c>
      <c r="M117" s="70">
        <f>'[1]Costing Sept ''21'!$O$48</f>
        <v>5.2385400000000004</v>
      </c>
      <c r="N117" s="70">
        <f>'[1]Costing Sept ''21'!$O$48</f>
        <v>5.2385400000000004</v>
      </c>
      <c r="O117" s="70">
        <f>'[1]Costing Sept ''21'!$O$48</f>
        <v>5.2385400000000004</v>
      </c>
      <c r="P117" s="27" t="s">
        <v>86</v>
      </c>
    </row>
    <row r="118" spans="1:16" ht="30" customHeight="1" x14ac:dyDescent="0.2">
      <c r="A118" s="299">
        <v>1</v>
      </c>
      <c r="B118" s="301" t="s">
        <v>169</v>
      </c>
      <c r="C118" s="352" t="s">
        <v>162</v>
      </c>
      <c r="D118" s="348" t="s">
        <v>163</v>
      </c>
      <c r="E118" s="354"/>
      <c r="F118" s="354" t="s">
        <v>164</v>
      </c>
      <c r="G118" s="357" t="s">
        <v>168</v>
      </c>
      <c r="H118" s="346"/>
      <c r="I118" s="221" t="s">
        <v>18</v>
      </c>
      <c r="J118" s="70">
        <f>'[1]Costing Sept ''21'!$O$50</f>
        <v>9.4323150000000027</v>
      </c>
      <c r="K118" s="70">
        <f>'[1]Costing Sept ''21'!$O$50</f>
        <v>9.4323150000000027</v>
      </c>
      <c r="L118" s="70">
        <f>'[1]Costing Sept ''21'!$O$50</f>
        <v>9.4323150000000027</v>
      </c>
      <c r="M118" s="70">
        <f>'[1]Costing Sept ''21'!$O$50</f>
        <v>9.4323150000000027</v>
      </c>
      <c r="N118" s="70">
        <f>'[1]Costing Sept ''21'!$O$50</f>
        <v>9.4323150000000027</v>
      </c>
      <c r="O118" s="70">
        <f>'[1]Costing Sept ''21'!$O$50</f>
        <v>9.4323150000000027</v>
      </c>
      <c r="P118" s="27" t="s">
        <v>86</v>
      </c>
    </row>
    <row r="119" spans="1:16" ht="15" customHeight="1" x14ac:dyDescent="0.2">
      <c r="A119" s="300"/>
      <c r="B119" s="302"/>
      <c r="C119" s="353"/>
      <c r="D119" s="349"/>
      <c r="E119" s="355"/>
      <c r="F119" s="355"/>
      <c r="G119" s="358"/>
      <c r="H119" s="347"/>
      <c r="I119" s="41" t="s">
        <v>19</v>
      </c>
      <c r="J119" s="70">
        <f>'[1]Costing Sept ''21'!$O$50</f>
        <v>9.4323150000000027</v>
      </c>
      <c r="K119" s="70">
        <f>'[1]Costing Sept ''21'!$O$50</f>
        <v>9.4323150000000027</v>
      </c>
      <c r="L119" s="70">
        <f>'[1]Costing Sept ''21'!$O$50</f>
        <v>9.4323150000000027</v>
      </c>
      <c r="M119" s="70">
        <f>'[1]Costing Sept ''21'!$O$50</f>
        <v>9.4323150000000027</v>
      </c>
      <c r="N119" s="70">
        <f>'[1]Costing Sept ''21'!$O$50</f>
        <v>9.4323150000000027</v>
      </c>
      <c r="O119" s="70">
        <f>'[1]Costing Sept ''21'!$O$50</f>
        <v>9.4323150000000027</v>
      </c>
      <c r="P119" s="27" t="s">
        <v>86</v>
      </c>
    </row>
    <row r="120" spans="1:16" ht="30" customHeight="1" x14ac:dyDescent="0.2">
      <c r="A120" s="299">
        <v>1</v>
      </c>
      <c r="B120" s="301" t="s">
        <v>170</v>
      </c>
      <c r="C120" s="352" t="s">
        <v>162</v>
      </c>
      <c r="D120" s="348" t="s">
        <v>163</v>
      </c>
      <c r="E120" s="354"/>
      <c r="F120" s="354" t="s">
        <v>164</v>
      </c>
      <c r="G120" s="357" t="s">
        <v>171</v>
      </c>
      <c r="H120" s="346"/>
      <c r="I120" s="221" t="s">
        <v>18</v>
      </c>
      <c r="J120" s="70">
        <f>'[1]Costing Sept ''21'!$O$50</f>
        <v>9.4323150000000027</v>
      </c>
      <c r="K120" s="70">
        <f>'[1]Costing Sept ''21'!$O$50</f>
        <v>9.4323150000000027</v>
      </c>
      <c r="L120" s="70">
        <f>'[1]Costing Sept ''21'!$O$50</f>
        <v>9.4323150000000027</v>
      </c>
      <c r="M120" s="70">
        <f>'[1]Costing Sept ''21'!$O$50</f>
        <v>9.4323150000000027</v>
      </c>
      <c r="N120" s="70">
        <f>'[1]Costing Sept ''21'!$O$50</f>
        <v>9.4323150000000027</v>
      </c>
      <c r="O120" s="70">
        <f>'[1]Costing Sept ''21'!$O$50</f>
        <v>9.4323150000000027</v>
      </c>
      <c r="P120" s="27" t="s">
        <v>86</v>
      </c>
    </row>
    <row r="121" spans="1:16" ht="15" customHeight="1" x14ac:dyDescent="0.2">
      <c r="A121" s="300"/>
      <c r="B121" s="302"/>
      <c r="C121" s="353"/>
      <c r="D121" s="349"/>
      <c r="E121" s="355"/>
      <c r="F121" s="355"/>
      <c r="G121" s="358"/>
      <c r="H121" s="347"/>
      <c r="I121" s="41" t="s">
        <v>19</v>
      </c>
      <c r="J121" s="70">
        <f>'[1]Costing Sept ''21'!$O$50</f>
        <v>9.4323150000000027</v>
      </c>
      <c r="K121" s="70">
        <f>'[1]Costing Sept ''21'!$O$50</f>
        <v>9.4323150000000027</v>
      </c>
      <c r="L121" s="70">
        <f>'[1]Costing Sept ''21'!$O$50</f>
        <v>9.4323150000000027</v>
      </c>
      <c r="M121" s="70">
        <f>'[1]Costing Sept ''21'!$O$50</f>
        <v>9.4323150000000027</v>
      </c>
      <c r="N121" s="70">
        <f>'[1]Costing Sept ''21'!$O$50</f>
        <v>9.4323150000000027</v>
      </c>
      <c r="O121" s="70">
        <f>'[1]Costing Sept ''21'!$O$50</f>
        <v>9.4323150000000027</v>
      </c>
      <c r="P121" s="27" t="s">
        <v>86</v>
      </c>
    </row>
  </sheetData>
  <sheetProtection algorithmName="SHA-512" hashValue="qdajdGluLgTGiUTBx8K6qvkqj5fYdnJMBkwuRamOHJB4R/0EwSjUAO6vGe5C5UloRe5qD97JWFfR4mTGy0WqtQ==" saltValue="tJqnSJQWOJTp/Z2lPpuVYw==" spinCount="100000" sheet="1" objects="1" scenarios="1"/>
  <mergeCells count="342">
    <mergeCell ref="G120:G121"/>
    <mergeCell ref="H120:H121"/>
    <mergeCell ref="A120:A121"/>
    <mergeCell ref="B120:B121"/>
    <mergeCell ref="C120:C121"/>
    <mergeCell ref="D120:D121"/>
    <mergeCell ref="E120:E121"/>
    <mergeCell ref="F120:F121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16:A117"/>
    <mergeCell ref="B116:B117"/>
    <mergeCell ref="C116:C117"/>
    <mergeCell ref="D116:D117"/>
    <mergeCell ref="E116:E117"/>
    <mergeCell ref="F116:F117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2:A113"/>
    <mergeCell ref="B112:B113"/>
    <mergeCell ref="C112:C113"/>
    <mergeCell ref="D112:D113"/>
    <mergeCell ref="E112:E113"/>
    <mergeCell ref="F112:F113"/>
    <mergeCell ref="H109:H110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G104:G105"/>
    <mergeCell ref="H104:H105"/>
    <mergeCell ref="A104:A105"/>
    <mergeCell ref="B104:B105"/>
    <mergeCell ref="C104:C105"/>
    <mergeCell ref="D104:D105"/>
    <mergeCell ref="E104:E105"/>
    <mergeCell ref="F104:F105"/>
    <mergeCell ref="G101:G102"/>
    <mergeCell ref="H101:H102"/>
    <mergeCell ref="A101:A102"/>
    <mergeCell ref="B101:B102"/>
    <mergeCell ref="C101:C102"/>
    <mergeCell ref="D101:D102"/>
    <mergeCell ref="E101:E102"/>
    <mergeCell ref="F101:F102"/>
    <mergeCell ref="H98:H99"/>
    <mergeCell ref="A98:A99"/>
    <mergeCell ref="B98:B99"/>
    <mergeCell ref="C98:C99"/>
    <mergeCell ref="D98:D99"/>
    <mergeCell ref="E98:E99"/>
    <mergeCell ref="F98:F99"/>
    <mergeCell ref="G98:G99"/>
    <mergeCell ref="G93:G94"/>
    <mergeCell ref="H93:H94"/>
    <mergeCell ref="A95:A96"/>
    <mergeCell ref="B95:B96"/>
    <mergeCell ref="C95:C96"/>
    <mergeCell ref="D95:D96"/>
    <mergeCell ref="E95:E96"/>
    <mergeCell ref="F95:F96"/>
    <mergeCell ref="G95:G96"/>
    <mergeCell ref="H95:H96"/>
    <mergeCell ref="A93:A94"/>
    <mergeCell ref="B93:B94"/>
    <mergeCell ref="C93:C94"/>
    <mergeCell ref="D93:D94"/>
    <mergeCell ref="E93:E94"/>
    <mergeCell ref="F93:F94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89:A90"/>
    <mergeCell ref="B89:B90"/>
    <mergeCell ref="C89:C90"/>
    <mergeCell ref="D89:D90"/>
    <mergeCell ref="E89:E90"/>
    <mergeCell ref="F89:F90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5:A86"/>
    <mergeCell ref="B85:B86"/>
    <mergeCell ref="C85:C86"/>
    <mergeCell ref="D85:D86"/>
    <mergeCell ref="E85:E86"/>
    <mergeCell ref="F85:F86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1:A82"/>
    <mergeCell ref="B81:B82"/>
    <mergeCell ref="C81:C82"/>
    <mergeCell ref="D81:D82"/>
    <mergeCell ref="E81:E82"/>
    <mergeCell ref="F81:F82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G73:G74"/>
    <mergeCell ref="A70:A71"/>
    <mergeCell ref="B70:B71"/>
    <mergeCell ref="C70:C71"/>
    <mergeCell ref="D70:D71"/>
    <mergeCell ref="E70:E71"/>
    <mergeCell ref="F70:F71"/>
    <mergeCell ref="G70:G71"/>
    <mergeCell ref="A67:A68"/>
    <mergeCell ref="B67:B68"/>
    <mergeCell ref="C67:C68"/>
    <mergeCell ref="D67:D68"/>
    <mergeCell ref="G67:G68"/>
    <mergeCell ref="A64:A65"/>
    <mergeCell ref="B64:B65"/>
    <mergeCell ref="C64:C65"/>
    <mergeCell ref="D64:D65"/>
    <mergeCell ref="G64:G65"/>
    <mergeCell ref="A61:A62"/>
    <mergeCell ref="B61:B62"/>
    <mergeCell ref="C61:C62"/>
    <mergeCell ref="D61:D62"/>
    <mergeCell ref="G61:G62"/>
    <mergeCell ref="A58:A59"/>
    <mergeCell ref="B58:B59"/>
    <mergeCell ref="C58:C59"/>
    <mergeCell ref="D58:D59"/>
    <mergeCell ref="G58:G59"/>
    <mergeCell ref="A55:A56"/>
    <mergeCell ref="B55:B56"/>
    <mergeCell ref="C55:C56"/>
    <mergeCell ref="D55:D56"/>
    <mergeCell ref="G55:G56"/>
    <mergeCell ref="A52:A53"/>
    <mergeCell ref="B52:B53"/>
    <mergeCell ref="C52:C53"/>
    <mergeCell ref="D52:D53"/>
    <mergeCell ref="G52:G53"/>
    <mergeCell ref="A49:A50"/>
    <mergeCell ref="B49:B50"/>
    <mergeCell ref="C49:C50"/>
    <mergeCell ref="D49:D50"/>
    <mergeCell ref="G49:G50"/>
    <mergeCell ref="A46:A47"/>
    <mergeCell ref="B46:B47"/>
    <mergeCell ref="C46:C47"/>
    <mergeCell ref="D46:D47"/>
    <mergeCell ref="G46:G47"/>
    <mergeCell ref="A44:A45"/>
    <mergeCell ref="B44:B45"/>
    <mergeCell ref="C44:C45"/>
    <mergeCell ref="D44:D45"/>
    <mergeCell ref="G44:G45"/>
    <mergeCell ref="A41:A42"/>
    <mergeCell ref="B41:B42"/>
    <mergeCell ref="C41:C42"/>
    <mergeCell ref="D41:D42"/>
    <mergeCell ref="G41:G42"/>
    <mergeCell ref="H38:H39"/>
    <mergeCell ref="A38:A39"/>
    <mergeCell ref="B38:B39"/>
    <mergeCell ref="C38:C39"/>
    <mergeCell ref="D38:D39"/>
    <mergeCell ref="E38:E39"/>
    <mergeCell ref="F38:F39"/>
    <mergeCell ref="G38:G39"/>
    <mergeCell ref="H35:H36"/>
    <mergeCell ref="A35:A36"/>
    <mergeCell ref="B35:B36"/>
    <mergeCell ref="C35:C36"/>
    <mergeCell ref="D35:D36"/>
    <mergeCell ref="E35:E36"/>
    <mergeCell ref="F35:F36"/>
    <mergeCell ref="G35:G36"/>
    <mergeCell ref="H32:H33"/>
    <mergeCell ref="A32:A33"/>
    <mergeCell ref="B32:B33"/>
    <mergeCell ref="C32:C33"/>
    <mergeCell ref="D32:D33"/>
    <mergeCell ref="E32:E33"/>
    <mergeCell ref="F32:F33"/>
    <mergeCell ref="G32:G33"/>
    <mergeCell ref="A29:A30"/>
    <mergeCell ref="B29:B30"/>
    <mergeCell ref="C29:C30"/>
    <mergeCell ref="D29:D30"/>
    <mergeCell ref="G29:G30"/>
    <mergeCell ref="A24:A25"/>
    <mergeCell ref="B24:B25"/>
    <mergeCell ref="C24:C25"/>
    <mergeCell ref="D24:D25"/>
    <mergeCell ref="G24:G25"/>
    <mergeCell ref="A26:A27"/>
    <mergeCell ref="B26:B27"/>
    <mergeCell ref="C26:C27"/>
    <mergeCell ref="D26:D27"/>
    <mergeCell ref="G26:G27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G17:G18"/>
    <mergeCell ref="G14:G15"/>
    <mergeCell ref="H14:H15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G12:G13"/>
    <mergeCell ref="H12:H13"/>
    <mergeCell ref="G9:G10"/>
    <mergeCell ref="H9:H10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7:F8"/>
    <mergeCell ref="G7:G8"/>
    <mergeCell ref="H7:H8"/>
    <mergeCell ref="J3:J5"/>
    <mergeCell ref="A2:P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K3:K5"/>
    <mergeCell ref="L3:L5"/>
    <mergeCell ref="M3:M5"/>
    <mergeCell ref="N3:N5"/>
    <mergeCell ref="O3:O5"/>
  </mergeCells>
  <pageMargins left="0.15" right="0.15" top="0.25" bottom="0.23" header="0.19" footer="0.17"/>
  <pageSetup paperSize="9" scale="71" orientation="landscape" r:id="rId1"/>
  <rowBreaks count="5" manualBreakCount="5">
    <brk id="20" max="15" man="1"/>
    <brk id="36" max="15" man="1"/>
    <brk id="84" max="15" man="1"/>
    <brk id="96" max="15" man="1"/>
    <brk id="11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G51" sqref="G51"/>
    </sheetView>
  </sheetViews>
  <sheetFormatPr defaultRowHeight="12.75" x14ac:dyDescent="0.2"/>
  <cols>
    <col min="1" max="1" width="4.140625" style="1" customWidth="1"/>
    <col min="2" max="2" width="24.5703125" style="13" customWidth="1"/>
    <col min="3" max="3" width="18.5703125" style="5" customWidth="1"/>
    <col min="4" max="6" width="11.5703125" style="5" customWidth="1"/>
    <col min="7" max="7" width="26.7109375" style="114" customWidth="1"/>
    <col min="8" max="8" width="11.5703125" style="43" customWidth="1"/>
    <col min="9" max="9" width="9.7109375" style="1" customWidth="1"/>
    <col min="10" max="10" width="9.140625" style="5" customWidth="1"/>
    <col min="11" max="11" width="9.85546875" style="5" customWidth="1"/>
    <col min="12" max="12" width="9" style="5" customWidth="1"/>
    <col min="13" max="13" width="8.42578125" style="5" customWidth="1"/>
    <col min="14" max="14" width="11.42578125" style="5" customWidth="1"/>
    <col min="15" max="15" width="9.85546875" style="5" customWidth="1"/>
    <col min="16" max="16" width="13.7109375" style="1" customWidth="1"/>
    <col min="17" max="16384" width="9.140625" style="1"/>
  </cols>
  <sheetData>
    <row r="1" spans="1:16" x14ac:dyDescent="0.2">
      <c r="A1" s="9"/>
      <c r="B1" s="14"/>
      <c r="C1" s="126"/>
      <c r="D1" s="126"/>
      <c r="E1" s="126"/>
      <c r="F1" s="126"/>
      <c r="G1" s="113"/>
      <c r="H1" s="42"/>
      <c r="I1" s="9"/>
      <c r="P1" s="9"/>
    </row>
    <row r="2" spans="1:16" s="5" customFormat="1" ht="23.25" customHeight="1" x14ac:dyDescent="0.2">
      <c r="A2" s="356" t="s">
        <v>217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12.75" customHeight="1" x14ac:dyDescent="0.2">
      <c r="A3" s="323" t="s">
        <v>0</v>
      </c>
      <c r="B3" s="323" t="s">
        <v>1</v>
      </c>
      <c r="C3" s="323" t="s">
        <v>2</v>
      </c>
      <c r="D3" s="323" t="s">
        <v>3</v>
      </c>
      <c r="E3" s="323" t="s">
        <v>51</v>
      </c>
      <c r="F3" s="323" t="s">
        <v>71</v>
      </c>
      <c r="G3" s="325" t="s">
        <v>56</v>
      </c>
      <c r="H3" s="324" t="s">
        <v>4</v>
      </c>
      <c r="I3" s="324" t="s">
        <v>5</v>
      </c>
      <c r="J3" s="328" t="s">
        <v>34</v>
      </c>
      <c r="K3" s="328" t="s">
        <v>35</v>
      </c>
      <c r="L3" s="328" t="s">
        <v>36</v>
      </c>
      <c r="M3" s="328" t="s">
        <v>37</v>
      </c>
      <c r="N3" s="328" t="s">
        <v>29</v>
      </c>
      <c r="O3" s="328" t="s">
        <v>38</v>
      </c>
      <c r="P3" s="324" t="s">
        <v>39</v>
      </c>
    </row>
    <row r="4" spans="1:16" ht="12.75" customHeight="1" x14ac:dyDescent="0.2">
      <c r="A4" s="323"/>
      <c r="B4" s="323"/>
      <c r="C4" s="323"/>
      <c r="D4" s="323"/>
      <c r="E4" s="323"/>
      <c r="F4" s="323"/>
      <c r="G4" s="325"/>
      <c r="H4" s="324"/>
      <c r="I4" s="324"/>
      <c r="J4" s="328"/>
      <c r="K4" s="328"/>
      <c r="L4" s="328"/>
      <c r="M4" s="328"/>
      <c r="N4" s="328"/>
      <c r="O4" s="328"/>
      <c r="P4" s="324"/>
    </row>
    <row r="5" spans="1:16" x14ac:dyDescent="0.2">
      <c r="A5" s="323"/>
      <c r="B5" s="323"/>
      <c r="C5" s="323"/>
      <c r="D5" s="323"/>
      <c r="E5" s="323"/>
      <c r="F5" s="323"/>
      <c r="G5" s="325"/>
      <c r="H5" s="324"/>
      <c r="I5" s="324"/>
      <c r="J5" s="328"/>
      <c r="K5" s="328"/>
      <c r="L5" s="328"/>
      <c r="M5" s="328"/>
      <c r="N5" s="328"/>
      <c r="O5" s="328"/>
      <c r="P5" s="324"/>
    </row>
    <row r="6" spans="1:16" ht="25.5" customHeight="1" x14ac:dyDescent="0.2">
      <c r="A6" s="33">
        <v>1</v>
      </c>
      <c r="B6" s="36" t="s">
        <v>52</v>
      </c>
      <c r="C6" s="127"/>
      <c r="D6" s="127"/>
      <c r="E6" s="127"/>
      <c r="F6" s="127"/>
      <c r="G6" s="44"/>
      <c r="H6" s="45"/>
      <c r="I6" s="23"/>
      <c r="J6" s="198"/>
      <c r="K6" s="198"/>
      <c r="L6" s="198"/>
      <c r="M6" s="198"/>
      <c r="N6" s="198"/>
      <c r="O6" s="198"/>
      <c r="P6" s="24"/>
    </row>
    <row r="7" spans="1:16" s="102" customFormat="1" ht="19.5" customHeight="1" x14ac:dyDescent="0.2">
      <c r="A7" s="285">
        <v>2</v>
      </c>
      <c r="B7" s="310" t="s">
        <v>190</v>
      </c>
      <c r="C7" s="285" t="s">
        <v>78</v>
      </c>
      <c r="D7" s="285" t="s">
        <v>79</v>
      </c>
      <c r="E7" s="285" t="s">
        <v>80</v>
      </c>
      <c r="F7" s="285" t="s">
        <v>81</v>
      </c>
      <c r="G7" s="292" t="s">
        <v>193</v>
      </c>
      <c r="H7" s="285" t="s">
        <v>82</v>
      </c>
      <c r="I7" s="110" t="s">
        <v>18</v>
      </c>
      <c r="J7" s="118">
        <v>25.16</v>
      </c>
      <c r="K7" s="118">
        <v>25.16</v>
      </c>
      <c r="L7" s="118">
        <v>25.16</v>
      </c>
      <c r="M7" s="118">
        <v>25.16</v>
      </c>
      <c r="N7" s="118">
        <v>25.16</v>
      </c>
      <c r="O7" s="118">
        <v>25.16</v>
      </c>
      <c r="P7" s="101" t="s">
        <v>87</v>
      </c>
    </row>
    <row r="8" spans="1:16" s="102" customFormat="1" ht="19.5" customHeight="1" x14ac:dyDescent="0.2">
      <c r="A8" s="286"/>
      <c r="B8" s="311"/>
      <c r="C8" s="286"/>
      <c r="D8" s="286"/>
      <c r="E8" s="286"/>
      <c r="F8" s="286"/>
      <c r="G8" s="293"/>
      <c r="H8" s="286"/>
      <c r="I8" s="111" t="s">
        <v>19</v>
      </c>
      <c r="J8" s="118">
        <v>24.88</v>
      </c>
      <c r="K8" s="118">
        <v>24.88</v>
      </c>
      <c r="L8" s="118">
        <v>24.88</v>
      </c>
      <c r="M8" s="118">
        <v>24.88</v>
      </c>
      <c r="N8" s="118">
        <v>24.88</v>
      </c>
      <c r="O8" s="118">
        <v>24.88</v>
      </c>
      <c r="P8" s="101" t="s">
        <v>87</v>
      </c>
    </row>
    <row r="9" spans="1:16" s="30" customFormat="1" ht="35.25" customHeight="1" x14ac:dyDescent="0.2">
      <c r="A9" s="33">
        <v>2</v>
      </c>
      <c r="B9" s="36" t="s">
        <v>53</v>
      </c>
      <c r="C9" s="127"/>
      <c r="D9" s="127"/>
      <c r="E9" s="127"/>
      <c r="F9" s="127"/>
      <c r="G9" s="44"/>
      <c r="H9" s="45"/>
      <c r="I9" s="23"/>
      <c r="J9" s="134"/>
      <c r="K9" s="33"/>
      <c r="L9" s="33"/>
      <c r="M9" s="33"/>
      <c r="N9" s="33"/>
      <c r="O9" s="33"/>
      <c r="P9" s="29"/>
    </row>
    <row r="10" spans="1:16" s="102" customFormat="1" ht="18" customHeight="1" x14ac:dyDescent="0.2">
      <c r="A10" s="112"/>
      <c r="B10" s="310" t="s">
        <v>190</v>
      </c>
      <c r="C10" s="285" t="s">
        <v>78</v>
      </c>
      <c r="D10" s="285" t="s">
        <v>79</v>
      </c>
      <c r="E10" s="285" t="s">
        <v>80</v>
      </c>
      <c r="F10" s="285" t="s">
        <v>81</v>
      </c>
      <c r="G10" s="292" t="s">
        <v>193</v>
      </c>
      <c r="H10" s="326" t="s">
        <v>82</v>
      </c>
      <c r="I10" s="110" t="s">
        <v>18</v>
      </c>
      <c r="J10" s="118">
        <v>25.16</v>
      </c>
      <c r="K10" s="118">
        <v>25.16</v>
      </c>
      <c r="L10" s="118">
        <v>25.16</v>
      </c>
      <c r="M10" s="118">
        <v>25.16</v>
      </c>
      <c r="N10" s="118">
        <v>25.16</v>
      </c>
      <c r="O10" s="118">
        <v>25.16</v>
      </c>
      <c r="P10" s="101" t="s">
        <v>87</v>
      </c>
    </row>
    <row r="11" spans="1:16" s="102" customFormat="1" ht="18" customHeight="1" x14ac:dyDescent="0.2">
      <c r="A11" s="112"/>
      <c r="B11" s="311"/>
      <c r="C11" s="286"/>
      <c r="D11" s="286"/>
      <c r="E11" s="286"/>
      <c r="F11" s="286"/>
      <c r="G11" s="293"/>
      <c r="H11" s="327"/>
      <c r="I11" s="111" t="s">
        <v>19</v>
      </c>
      <c r="J11" s="118">
        <v>24.88</v>
      </c>
      <c r="K11" s="118">
        <v>24.88</v>
      </c>
      <c r="L11" s="118">
        <v>24.88</v>
      </c>
      <c r="M11" s="118">
        <v>24.88</v>
      </c>
      <c r="N11" s="118">
        <v>24.88</v>
      </c>
      <c r="O11" s="118">
        <v>24.88</v>
      </c>
      <c r="P11" s="101" t="s">
        <v>87</v>
      </c>
    </row>
    <row r="12" spans="1:16" s="30" customFormat="1" ht="24.75" customHeight="1" x14ac:dyDescent="0.2">
      <c r="A12" s="33">
        <v>3</v>
      </c>
      <c r="B12" s="36" t="s">
        <v>54</v>
      </c>
      <c r="C12" s="127"/>
      <c r="D12" s="127"/>
      <c r="E12" s="127"/>
      <c r="F12" s="127"/>
      <c r="G12" s="44"/>
      <c r="H12" s="45"/>
      <c r="I12" s="23"/>
      <c r="J12" s="134"/>
      <c r="K12" s="33"/>
      <c r="L12" s="33"/>
      <c r="M12" s="33"/>
      <c r="N12" s="33"/>
      <c r="O12" s="33"/>
      <c r="P12" s="29"/>
    </row>
    <row r="13" spans="1:16" s="102" customFormat="1" ht="21" customHeight="1" x14ac:dyDescent="0.2">
      <c r="A13" s="285">
        <v>2</v>
      </c>
      <c r="B13" s="310" t="s">
        <v>190</v>
      </c>
      <c r="C13" s="214" t="s">
        <v>94</v>
      </c>
      <c r="D13" s="214" t="s">
        <v>95</v>
      </c>
      <c r="E13" s="214" t="s">
        <v>80</v>
      </c>
      <c r="F13" s="214" t="s">
        <v>81</v>
      </c>
      <c r="G13" s="292" t="s">
        <v>193</v>
      </c>
      <c r="H13" s="215" t="s">
        <v>82</v>
      </c>
      <c r="I13" s="110" t="s">
        <v>18</v>
      </c>
      <c r="J13" s="118">
        <v>31.69</v>
      </c>
      <c r="K13" s="118">
        <v>31.69</v>
      </c>
      <c r="L13" s="118">
        <v>31.69</v>
      </c>
      <c r="M13" s="118">
        <v>31.69</v>
      </c>
      <c r="N13" s="118">
        <v>31.69</v>
      </c>
      <c r="O13" s="118">
        <v>31.69</v>
      </c>
      <c r="P13" s="101" t="s">
        <v>87</v>
      </c>
    </row>
    <row r="14" spans="1:16" s="102" customFormat="1" ht="21" customHeight="1" x14ac:dyDescent="0.2">
      <c r="A14" s="286"/>
      <c r="B14" s="311"/>
      <c r="C14" s="214"/>
      <c r="D14" s="214"/>
      <c r="E14" s="214"/>
      <c r="F14" s="214"/>
      <c r="G14" s="293"/>
      <c r="H14" s="215"/>
      <c r="I14" s="111" t="s">
        <v>19</v>
      </c>
      <c r="J14" s="118">
        <v>31.41</v>
      </c>
      <c r="K14" s="118">
        <v>31.41</v>
      </c>
      <c r="L14" s="118">
        <v>31.41</v>
      </c>
      <c r="M14" s="118">
        <v>31.41</v>
      </c>
      <c r="N14" s="118">
        <v>31.41</v>
      </c>
      <c r="O14" s="118">
        <v>31.41</v>
      </c>
      <c r="P14" s="101" t="s">
        <v>87</v>
      </c>
    </row>
    <row r="15" spans="1:16" s="30" customFormat="1" x14ac:dyDescent="0.2">
      <c r="A15" s="23">
        <v>4</v>
      </c>
      <c r="B15" s="36" t="s">
        <v>55</v>
      </c>
      <c r="C15" s="128"/>
      <c r="D15" s="128"/>
      <c r="E15" s="128"/>
      <c r="F15" s="128"/>
      <c r="G15" s="56"/>
      <c r="H15" s="57"/>
      <c r="I15" s="58"/>
      <c r="J15" s="200"/>
      <c r="K15" s="128"/>
      <c r="L15" s="128"/>
      <c r="M15" s="128"/>
      <c r="N15" s="128"/>
      <c r="O15" s="128"/>
      <c r="P15" s="59"/>
    </row>
    <row r="16" spans="1:16" s="102" customFormat="1" x14ac:dyDescent="0.2">
      <c r="A16" s="285">
        <v>2</v>
      </c>
      <c r="B16" s="310" t="s">
        <v>190</v>
      </c>
      <c r="C16" s="214" t="s">
        <v>94</v>
      </c>
      <c r="D16" s="214" t="s">
        <v>95</v>
      </c>
      <c r="E16" s="214" t="s">
        <v>80</v>
      </c>
      <c r="F16" s="214" t="s">
        <v>81</v>
      </c>
      <c r="G16" s="292" t="s">
        <v>193</v>
      </c>
      <c r="H16" s="215" t="s">
        <v>82</v>
      </c>
      <c r="I16" s="110" t="s">
        <v>18</v>
      </c>
      <c r="J16" s="118">
        <v>30.29</v>
      </c>
      <c r="K16" s="118">
        <v>30.29</v>
      </c>
      <c r="L16" s="118">
        <v>30.29</v>
      </c>
      <c r="M16" s="118">
        <v>30.29</v>
      </c>
      <c r="N16" s="118">
        <v>30.29</v>
      </c>
      <c r="O16" s="118">
        <v>30.29</v>
      </c>
      <c r="P16" s="101" t="s">
        <v>87</v>
      </c>
    </row>
    <row r="17" spans="1:16" s="102" customFormat="1" x14ac:dyDescent="0.2">
      <c r="A17" s="286"/>
      <c r="B17" s="311"/>
      <c r="C17" s="214"/>
      <c r="D17" s="214"/>
      <c r="E17" s="214"/>
      <c r="F17" s="214"/>
      <c r="G17" s="293"/>
      <c r="H17" s="215"/>
      <c r="I17" s="111" t="s">
        <v>19</v>
      </c>
      <c r="J17" s="118">
        <v>30.01</v>
      </c>
      <c r="K17" s="118">
        <v>30.01</v>
      </c>
      <c r="L17" s="118">
        <v>30.01</v>
      </c>
      <c r="M17" s="118">
        <v>30.01</v>
      </c>
      <c r="N17" s="118">
        <v>30.01</v>
      </c>
      <c r="O17" s="118">
        <v>30.01</v>
      </c>
      <c r="P17" s="101" t="s">
        <v>87</v>
      </c>
    </row>
    <row r="18" spans="1:16" s="30" customFormat="1" ht="33.75" customHeight="1" x14ac:dyDescent="0.2">
      <c r="A18" s="33">
        <v>5</v>
      </c>
      <c r="B18" s="36" t="s">
        <v>57</v>
      </c>
      <c r="C18" s="128"/>
      <c r="D18" s="128"/>
      <c r="E18" s="128"/>
      <c r="F18" s="128"/>
      <c r="G18" s="56"/>
      <c r="H18" s="57"/>
      <c r="I18" s="58"/>
      <c r="J18" s="200"/>
      <c r="K18" s="128"/>
      <c r="L18" s="128"/>
      <c r="M18" s="128"/>
      <c r="N18" s="128"/>
      <c r="O18" s="128"/>
      <c r="P18" s="59"/>
    </row>
    <row r="19" spans="1:16" s="102" customFormat="1" ht="12.75" customHeight="1" x14ac:dyDescent="0.2">
      <c r="A19" s="285">
        <v>2</v>
      </c>
      <c r="B19" s="310" t="s">
        <v>190</v>
      </c>
      <c r="C19" s="214" t="s">
        <v>94</v>
      </c>
      <c r="D19" s="214" t="s">
        <v>95</v>
      </c>
      <c r="E19" s="214"/>
      <c r="F19" s="214" t="s">
        <v>96</v>
      </c>
      <c r="G19" s="292" t="s">
        <v>193</v>
      </c>
      <c r="H19" s="215" t="s">
        <v>97</v>
      </c>
      <c r="I19" s="110" t="s">
        <v>18</v>
      </c>
      <c r="J19" s="136">
        <v>31.27</v>
      </c>
      <c r="K19" s="136">
        <v>31.27</v>
      </c>
      <c r="L19" s="136">
        <v>31.27</v>
      </c>
      <c r="M19" s="136">
        <v>31.27</v>
      </c>
      <c r="N19" s="136">
        <v>31.27</v>
      </c>
      <c r="O19" s="136">
        <v>31.27</v>
      </c>
      <c r="P19" s="101" t="s">
        <v>87</v>
      </c>
    </row>
    <row r="20" spans="1:16" s="102" customFormat="1" x14ac:dyDescent="0.2">
      <c r="A20" s="286"/>
      <c r="B20" s="311"/>
      <c r="C20" s="214"/>
      <c r="D20" s="214"/>
      <c r="E20" s="214"/>
      <c r="F20" s="214"/>
      <c r="G20" s="293"/>
      <c r="H20" s="215"/>
      <c r="I20" s="111" t="s">
        <v>19</v>
      </c>
      <c r="J20" s="136">
        <v>30.83</v>
      </c>
      <c r="K20" s="136">
        <v>30.83</v>
      </c>
      <c r="L20" s="136">
        <v>30.83</v>
      </c>
      <c r="M20" s="136">
        <v>30.83</v>
      </c>
      <c r="N20" s="136">
        <v>30.83</v>
      </c>
      <c r="O20" s="136">
        <v>30.83</v>
      </c>
      <c r="P20" s="101" t="s">
        <v>87</v>
      </c>
    </row>
    <row r="21" spans="1:16" s="30" customFormat="1" ht="20.25" customHeight="1" x14ac:dyDescent="0.2">
      <c r="A21" s="33">
        <v>6</v>
      </c>
      <c r="B21" s="36" t="s">
        <v>58</v>
      </c>
      <c r="C21" s="128"/>
      <c r="D21" s="128"/>
      <c r="E21" s="128"/>
      <c r="F21" s="128"/>
      <c r="G21" s="56"/>
      <c r="H21" s="57"/>
      <c r="I21" s="58"/>
      <c r="J21" s="200"/>
      <c r="K21" s="128"/>
      <c r="L21" s="128"/>
      <c r="M21" s="128"/>
      <c r="N21" s="128"/>
      <c r="O21" s="128"/>
      <c r="P21" s="59"/>
    </row>
    <row r="22" spans="1:16" s="102" customFormat="1" ht="17.25" customHeight="1" x14ac:dyDescent="0.2">
      <c r="A22" s="285">
        <v>2</v>
      </c>
      <c r="B22" s="310" t="s">
        <v>190</v>
      </c>
      <c r="C22" s="214" t="s">
        <v>94</v>
      </c>
      <c r="D22" s="214" t="s">
        <v>95</v>
      </c>
      <c r="E22" s="214" t="s">
        <v>100</v>
      </c>
      <c r="F22" s="214" t="s">
        <v>81</v>
      </c>
      <c r="G22" s="292" t="s">
        <v>193</v>
      </c>
      <c r="H22" s="215" t="s">
        <v>82</v>
      </c>
      <c r="I22" s="110" t="s">
        <v>18</v>
      </c>
      <c r="J22" s="136">
        <v>15.49</v>
      </c>
      <c r="K22" s="136">
        <v>15.49</v>
      </c>
      <c r="L22" s="136">
        <v>15.49</v>
      </c>
      <c r="M22" s="136">
        <v>15.49</v>
      </c>
      <c r="N22" s="136">
        <v>15.49</v>
      </c>
      <c r="O22" s="136">
        <v>15.49</v>
      </c>
      <c r="P22" s="101" t="s">
        <v>87</v>
      </c>
    </row>
    <row r="23" spans="1:16" s="102" customFormat="1" ht="17.25" customHeight="1" x14ac:dyDescent="0.2">
      <c r="A23" s="286"/>
      <c r="B23" s="311"/>
      <c r="C23" s="214"/>
      <c r="D23" s="214"/>
      <c r="E23" s="214"/>
      <c r="F23" s="214"/>
      <c r="G23" s="293"/>
      <c r="H23" s="215"/>
      <c r="I23" s="111" t="s">
        <v>19</v>
      </c>
      <c r="J23" s="136">
        <v>15.22</v>
      </c>
      <c r="K23" s="136">
        <v>15.22</v>
      </c>
      <c r="L23" s="136">
        <v>15.22</v>
      </c>
      <c r="M23" s="136">
        <v>15.22</v>
      </c>
      <c r="N23" s="136">
        <v>15.22</v>
      </c>
      <c r="O23" s="136">
        <v>15.22</v>
      </c>
      <c r="P23" s="101" t="s">
        <v>87</v>
      </c>
    </row>
    <row r="24" spans="1:16" s="32" customFormat="1" ht="27" customHeight="1" x14ac:dyDescent="0.2">
      <c r="A24" s="49">
        <v>7</v>
      </c>
      <c r="B24" s="50" t="s">
        <v>59</v>
      </c>
      <c r="C24" s="129"/>
      <c r="D24" s="129"/>
      <c r="E24" s="129"/>
      <c r="F24" s="129"/>
      <c r="G24" s="60"/>
      <c r="H24" s="61"/>
      <c r="I24" s="62"/>
      <c r="J24" s="201"/>
      <c r="K24" s="129"/>
      <c r="L24" s="129"/>
      <c r="M24" s="129"/>
      <c r="N24" s="129"/>
      <c r="O24" s="129"/>
      <c r="P24" s="63"/>
    </row>
    <row r="25" spans="1:16" s="102" customFormat="1" ht="16.5" customHeight="1" x14ac:dyDescent="0.2">
      <c r="A25" s="285">
        <v>2</v>
      </c>
      <c r="B25" s="310" t="s">
        <v>190</v>
      </c>
      <c r="C25" s="214" t="s">
        <v>78</v>
      </c>
      <c r="D25" s="214" t="s">
        <v>79</v>
      </c>
      <c r="E25" s="214" t="s">
        <v>100</v>
      </c>
      <c r="F25" s="214" t="s">
        <v>81</v>
      </c>
      <c r="G25" s="292" t="s">
        <v>193</v>
      </c>
      <c r="H25" s="215" t="s">
        <v>82</v>
      </c>
      <c r="I25" s="110" t="s">
        <v>18</v>
      </c>
      <c r="J25" s="136">
        <v>15.49</v>
      </c>
      <c r="K25" s="136">
        <v>15.49</v>
      </c>
      <c r="L25" s="136">
        <v>15.49</v>
      </c>
      <c r="M25" s="136">
        <v>15.49</v>
      </c>
      <c r="N25" s="136">
        <v>15.49</v>
      </c>
      <c r="O25" s="136">
        <v>15.49</v>
      </c>
      <c r="P25" s="101" t="s">
        <v>87</v>
      </c>
    </row>
    <row r="26" spans="1:16" s="102" customFormat="1" ht="16.5" customHeight="1" x14ac:dyDescent="0.2">
      <c r="A26" s="286"/>
      <c r="B26" s="311"/>
      <c r="C26" s="214"/>
      <c r="D26" s="214"/>
      <c r="E26" s="214"/>
      <c r="F26" s="214"/>
      <c r="G26" s="293"/>
      <c r="H26" s="215"/>
      <c r="I26" s="111" t="s">
        <v>19</v>
      </c>
      <c r="J26" s="136">
        <v>15.22</v>
      </c>
      <c r="K26" s="136">
        <v>15.22</v>
      </c>
      <c r="L26" s="136">
        <v>15.22</v>
      </c>
      <c r="M26" s="136">
        <v>15.22</v>
      </c>
      <c r="N26" s="136">
        <v>15.22</v>
      </c>
      <c r="O26" s="136">
        <v>15.22</v>
      </c>
      <c r="P26" s="101" t="s">
        <v>87</v>
      </c>
    </row>
    <row r="27" spans="1:16" s="30" customFormat="1" ht="23.25" customHeight="1" x14ac:dyDescent="0.2">
      <c r="A27" s="33">
        <v>8</v>
      </c>
      <c r="B27" s="36" t="s">
        <v>60</v>
      </c>
      <c r="C27" s="128"/>
      <c r="D27" s="128"/>
      <c r="E27" s="128"/>
      <c r="F27" s="128"/>
      <c r="G27" s="56"/>
      <c r="H27" s="57"/>
      <c r="I27" s="58"/>
      <c r="J27" s="200"/>
      <c r="K27" s="128"/>
      <c r="L27" s="128"/>
      <c r="M27" s="128"/>
      <c r="N27" s="128"/>
      <c r="O27" s="128"/>
      <c r="P27" s="59"/>
    </row>
    <row r="28" spans="1:16" s="102" customFormat="1" ht="17.25" customHeight="1" x14ac:dyDescent="0.2">
      <c r="A28" s="285">
        <v>2</v>
      </c>
      <c r="B28" s="310" t="s">
        <v>190</v>
      </c>
      <c r="C28" s="214" t="s">
        <v>94</v>
      </c>
      <c r="D28" s="214" t="s">
        <v>95</v>
      </c>
      <c r="E28" s="214" t="s">
        <v>100</v>
      </c>
      <c r="F28" s="214" t="s">
        <v>81</v>
      </c>
      <c r="G28" s="292" t="s">
        <v>193</v>
      </c>
      <c r="H28" s="215" t="s">
        <v>82</v>
      </c>
      <c r="I28" s="110" t="s">
        <v>18</v>
      </c>
      <c r="J28" s="136">
        <v>15.49</v>
      </c>
      <c r="K28" s="136">
        <v>15.49</v>
      </c>
      <c r="L28" s="136">
        <v>15.49</v>
      </c>
      <c r="M28" s="136">
        <v>15.49</v>
      </c>
      <c r="N28" s="136">
        <v>15.49</v>
      </c>
      <c r="O28" s="136">
        <v>15.49</v>
      </c>
      <c r="P28" s="101" t="s">
        <v>87</v>
      </c>
    </row>
    <row r="29" spans="1:16" s="102" customFormat="1" ht="17.25" customHeight="1" x14ac:dyDescent="0.2">
      <c r="A29" s="286"/>
      <c r="B29" s="311"/>
      <c r="C29" s="214"/>
      <c r="D29" s="214"/>
      <c r="E29" s="214"/>
      <c r="F29" s="214"/>
      <c r="G29" s="293"/>
      <c r="H29" s="215"/>
      <c r="I29" s="111" t="s">
        <v>19</v>
      </c>
      <c r="J29" s="136">
        <v>15.22</v>
      </c>
      <c r="K29" s="136">
        <v>15.22</v>
      </c>
      <c r="L29" s="136">
        <v>15.22</v>
      </c>
      <c r="M29" s="136">
        <v>15.22</v>
      </c>
      <c r="N29" s="136">
        <v>15.22</v>
      </c>
      <c r="O29" s="136">
        <v>15.22</v>
      </c>
      <c r="P29" s="101" t="s">
        <v>87</v>
      </c>
    </row>
    <row r="30" spans="1:16" s="30" customFormat="1" ht="16.5" customHeight="1" x14ac:dyDescent="0.2">
      <c r="A30" s="33">
        <v>9</v>
      </c>
      <c r="B30" s="36" t="s">
        <v>61</v>
      </c>
      <c r="C30" s="128"/>
      <c r="D30" s="128"/>
      <c r="E30" s="128"/>
      <c r="F30" s="128"/>
      <c r="G30" s="56"/>
      <c r="H30" s="57"/>
      <c r="I30" s="58"/>
      <c r="J30" s="200"/>
      <c r="K30" s="128"/>
      <c r="L30" s="128"/>
      <c r="M30" s="128"/>
      <c r="N30" s="128"/>
      <c r="O30" s="128"/>
      <c r="P30" s="59"/>
    </row>
    <row r="31" spans="1:16" s="102" customFormat="1" ht="17.25" customHeight="1" x14ac:dyDescent="0.2">
      <c r="A31" s="285">
        <v>2</v>
      </c>
      <c r="B31" s="310" t="s">
        <v>190</v>
      </c>
      <c r="C31" s="214" t="s">
        <v>78</v>
      </c>
      <c r="D31" s="214" t="s">
        <v>79</v>
      </c>
      <c r="E31" s="214" t="s">
        <v>100</v>
      </c>
      <c r="F31" s="214" t="s">
        <v>81</v>
      </c>
      <c r="G31" s="292" t="s">
        <v>193</v>
      </c>
      <c r="H31" s="215" t="s">
        <v>82</v>
      </c>
      <c r="I31" s="110" t="s">
        <v>18</v>
      </c>
      <c r="J31" s="136">
        <v>15.49</v>
      </c>
      <c r="K31" s="136">
        <v>15.49</v>
      </c>
      <c r="L31" s="136">
        <v>15.49</v>
      </c>
      <c r="M31" s="136">
        <v>15.49</v>
      </c>
      <c r="N31" s="136">
        <v>15.49</v>
      </c>
      <c r="O31" s="136">
        <v>15.49</v>
      </c>
      <c r="P31" s="101" t="s">
        <v>87</v>
      </c>
    </row>
    <row r="32" spans="1:16" s="102" customFormat="1" ht="17.25" customHeight="1" x14ac:dyDescent="0.2">
      <c r="A32" s="286"/>
      <c r="B32" s="311"/>
      <c r="C32" s="214"/>
      <c r="D32" s="214"/>
      <c r="E32" s="214"/>
      <c r="F32" s="214"/>
      <c r="G32" s="293"/>
      <c r="H32" s="215"/>
      <c r="I32" s="111" t="s">
        <v>19</v>
      </c>
      <c r="J32" s="136">
        <v>15.22</v>
      </c>
      <c r="K32" s="136">
        <v>15.22</v>
      </c>
      <c r="L32" s="136">
        <v>15.22</v>
      </c>
      <c r="M32" s="136">
        <v>15.22</v>
      </c>
      <c r="N32" s="136">
        <v>15.22</v>
      </c>
      <c r="O32" s="136">
        <v>15.22</v>
      </c>
      <c r="P32" s="101" t="s">
        <v>87</v>
      </c>
    </row>
    <row r="33" spans="1:16" s="30" customFormat="1" ht="24" customHeight="1" x14ac:dyDescent="0.2">
      <c r="A33" s="33">
        <v>10</v>
      </c>
      <c r="B33" s="36" t="s">
        <v>62</v>
      </c>
      <c r="C33" s="128"/>
      <c r="D33" s="128"/>
      <c r="E33" s="128"/>
      <c r="F33" s="128"/>
      <c r="G33" s="56"/>
      <c r="H33" s="57"/>
      <c r="I33" s="58"/>
      <c r="J33" s="200"/>
      <c r="K33" s="128"/>
      <c r="L33" s="128"/>
      <c r="M33" s="128"/>
      <c r="N33" s="128"/>
      <c r="O33" s="128"/>
      <c r="P33" s="59"/>
    </row>
    <row r="34" spans="1:16" s="102" customFormat="1" ht="16.5" customHeight="1" x14ac:dyDescent="0.2">
      <c r="A34" s="285">
        <v>2</v>
      </c>
      <c r="B34" s="310" t="s">
        <v>190</v>
      </c>
      <c r="C34" s="214" t="s">
        <v>94</v>
      </c>
      <c r="D34" s="214" t="s">
        <v>95</v>
      </c>
      <c r="E34" s="214" t="s">
        <v>100</v>
      </c>
      <c r="F34" s="214" t="s">
        <v>81</v>
      </c>
      <c r="G34" s="292" t="s">
        <v>193</v>
      </c>
      <c r="H34" s="215" t="s">
        <v>82</v>
      </c>
      <c r="I34" s="110" t="s">
        <v>18</v>
      </c>
      <c r="J34" s="136">
        <v>21.07</v>
      </c>
      <c r="K34" s="136">
        <v>21.07</v>
      </c>
      <c r="L34" s="136">
        <v>21.07</v>
      </c>
      <c r="M34" s="136">
        <v>21.07</v>
      </c>
      <c r="N34" s="136">
        <v>21.07</v>
      </c>
      <c r="O34" s="136">
        <v>21.07</v>
      </c>
      <c r="P34" s="101" t="s">
        <v>87</v>
      </c>
    </row>
    <row r="35" spans="1:16" s="102" customFormat="1" ht="16.5" customHeight="1" x14ac:dyDescent="0.2">
      <c r="A35" s="286"/>
      <c r="B35" s="311"/>
      <c r="C35" s="214"/>
      <c r="D35" s="214"/>
      <c r="E35" s="214"/>
      <c r="F35" s="214"/>
      <c r="G35" s="293"/>
      <c r="H35" s="215"/>
      <c r="I35" s="111" t="s">
        <v>19</v>
      </c>
      <c r="J35" s="136">
        <v>20.79</v>
      </c>
      <c r="K35" s="136">
        <v>20.79</v>
      </c>
      <c r="L35" s="136">
        <v>20.79</v>
      </c>
      <c r="M35" s="136">
        <v>20.79</v>
      </c>
      <c r="N35" s="136">
        <v>20.79</v>
      </c>
      <c r="O35" s="136">
        <v>20.79</v>
      </c>
      <c r="P35" s="101" t="s">
        <v>87</v>
      </c>
    </row>
    <row r="36" spans="1:16" s="30" customFormat="1" ht="29.25" customHeight="1" x14ac:dyDescent="0.2">
      <c r="A36" s="33">
        <v>11</v>
      </c>
      <c r="B36" s="36" t="s">
        <v>63</v>
      </c>
      <c r="C36" s="128"/>
      <c r="D36" s="128"/>
      <c r="E36" s="128"/>
      <c r="F36" s="128"/>
      <c r="G36" s="56"/>
      <c r="H36" s="57"/>
      <c r="I36" s="58"/>
      <c r="J36" s="200"/>
      <c r="K36" s="128"/>
      <c r="L36" s="128"/>
      <c r="M36" s="128"/>
      <c r="N36" s="128"/>
      <c r="O36" s="128"/>
      <c r="P36" s="59"/>
    </row>
    <row r="37" spans="1:16" s="102" customFormat="1" ht="23.25" customHeight="1" x14ac:dyDescent="0.2">
      <c r="A37" s="285">
        <v>2</v>
      </c>
      <c r="B37" s="310" t="s">
        <v>190</v>
      </c>
      <c r="C37" s="214" t="s">
        <v>94</v>
      </c>
      <c r="D37" s="214" t="s">
        <v>95</v>
      </c>
      <c r="E37" s="214" t="s">
        <v>100</v>
      </c>
      <c r="F37" s="214" t="s">
        <v>81</v>
      </c>
      <c r="G37" s="292" t="s">
        <v>193</v>
      </c>
      <c r="H37" s="215" t="s">
        <v>82</v>
      </c>
      <c r="I37" s="110" t="s">
        <v>18</v>
      </c>
      <c r="J37" s="136">
        <v>21.07</v>
      </c>
      <c r="K37" s="136">
        <v>21.07</v>
      </c>
      <c r="L37" s="136">
        <v>21.07</v>
      </c>
      <c r="M37" s="136">
        <v>21.07</v>
      </c>
      <c r="N37" s="136">
        <v>21.07</v>
      </c>
      <c r="O37" s="136">
        <v>21.07</v>
      </c>
      <c r="P37" s="101" t="s">
        <v>87</v>
      </c>
    </row>
    <row r="38" spans="1:16" s="102" customFormat="1" ht="21" customHeight="1" x14ac:dyDescent="0.2">
      <c r="A38" s="286"/>
      <c r="B38" s="311"/>
      <c r="C38" s="214"/>
      <c r="D38" s="214"/>
      <c r="E38" s="214"/>
      <c r="F38" s="214"/>
      <c r="G38" s="293"/>
      <c r="H38" s="215"/>
      <c r="I38" s="111" t="s">
        <v>19</v>
      </c>
      <c r="J38" s="136">
        <v>20.79</v>
      </c>
      <c r="K38" s="136">
        <v>20.79</v>
      </c>
      <c r="L38" s="136">
        <v>20.79</v>
      </c>
      <c r="M38" s="136">
        <v>20.79</v>
      </c>
      <c r="N38" s="136">
        <v>20.79</v>
      </c>
      <c r="O38" s="136">
        <v>20.79</v>
      </c>
      <c r="P38" s="101" t="s">
        <v>87</v>
      </c>
    </row>
    <row r="39" spans="1:16" s="30" customFormat="1" ht="29.25" customHeight="1" x14ac:dyDescent="0.2">
      <c r="A39" s="33">
        <v>12</v>
      </c>
      <c r="B39" s="36" t="s">
        <v>64</v>
      </c>
      <c r="C39" s="128"/>
      <c r="D39" s="128"/>
      <c r="E39" s="128"/>
      <c r="F39" s="128"/>
      <c r="G39" s="56"/>
      <c r="H39" s="57"/>
      <c r="I39" s="58"/>
      <c r="J39" s="200"/>
      <c r="K39" s="128"/>
      <c r="L39" s="128"/>
      <c r="M39" s="128"/>
      <c r="N39" s="128"/>
      <c r="O39" s="128"/>
      <c r="P39" s="59"/>
    </row>
    <row r="40" spans="1:16" s="102" customFormat="1" ht="15.75" customHeight="1" x14ac:dyDescent="0.2">
      <c r="A40" s="285">
        <v>2</v>
      </c>
      <c r="B40" s="310" t="s">
        <v>190</v>
      </c>
      <c r="C40" s="214" t="s">
        <v>94</v>
      </c>
      <c r="D40" s="214" t="s">
        <v>95</v>
      </c>
      <c r="E40" s="214" t="s">
        <v>100</v>
      </c>
      <c r="F40" s="214" t="s">
        <v>81</v>
      </c>
      <c r="G40" s="292" t="s">
        <v>193</v>
      </c>
      <c r="H40" s="215" t="s">
        <v>82</v>
      </c>
      <c r="I40" s="110" t="s">
        <v>18</v>
      </c>
      <c r="J40" s="136">
        <v>21.07</v>
      </c>
      <c r="K40" s="136">
        <v>21.07</v>
      </c>
      <c r="L40" s="136">
        <v>21.07</v>
      </c>
      <c r="M40" s="136">
        <v>21.07</v>
      </c>
      <c r="N40" s="136">
        <v>21.07</v>
      </c>
      <c r="O40" s="136">
        <v>21.07</v>
      </c>
      <c r="P40" s="101" t="s">
        <v>87</v>
      </c>
    </row>
    <row r="41" spans="1:16" s="102" customFormat="1" ht="15.75" customHeight="1" x14ac:dyDescent="0.2">
      <c r="A41" s="286"/>
      <c r="B41" s="311"/>
      <c r="C41" s="214"/>
      <c r="D41" s="214"/>
      <c r="E41" s="214"/>
      <c r="F41" s="214"/>
      <c r="G41" s="293"/>
      <c r="H41" s="215"/>
      <c r="I41" s="111" t="s">
        <v>19</v>
      </c>
      <c r="J41" s="136">
        <v>20.79</v>
      </c>
      <c r="K41" s="136">
        <v>20.79</v>
      </c>
      <c r="L41" s="136">
        <v>20.79</v>
      </c>
      <c r="M41" s="136">
        <v>20.79</v>
      </c>
      <c r="N41" s="136">
        <v>20.79</v>
      </c>
      <c r="O41" s="136">
        <v>20.79</v>
      </c>
      <c r="P41" s="101" t="s">
        <v>87</v>
      </c>
    </row>
    <row r="42" spans="1:16" s="30" customFormat="1" ht="24" customHeight="1" x14ac:dyDescent="0.2">
      <c r="A42" s="33">
        <v>13</v>
      </c>
      <c r="B42" s="36" t="s">
        <v>65</v>
      </c>
      <c r="C42" s="128"/>
      <c r="D42" s="128"/>
      <c r="E42" s="128"/>
      <c r="F42" s="128"/>
      <c r="G42" s="56"/>
      <c r="H42" s="57"/>
      <c r="I42" s="58"/>
      <c r="J42" s="200"/>
      <c r="K42" s="128"/>
      <c r="L42" s="128"/>
      <c r="M42" s="128"/>
      <c r="N42" s="128"/>
      <c r="O42" s="128"/>
      <c r="P42" s="59"/>
    </row>
    <row r="43" spans="1:16" s="102" customFormat="1" ht="24" customHeight="1" x14ac:dyDescent="0.2">
      <c r="A43" s="285">
        <v>2</v>
      </c>
      <c r="B43" s="310" t="s">
        <v>190</v>
      </c>
      <c r="C43" s="214" t="s">
        <v>94</v>
      </c>
      <c r="D43" s="214" t="s">
        <v>95</v>
      </c>
      <c r="E43" s="214" t="s">
        <v>100</v>
      </c>
      <c r="F43" s="214" t="s">
        <v>81</v>
      </c>
      <c r="G43" s="292" t="s">
        <v>193</v>
      </c>
      <c r="H43" s="215" t="s">
        <v>82</v>
      </c>
      <c r="I43" s="110" t="s">
        <v>18</v>
      </c>
      <c r="J43" s="136">
        <v>21.07</v>
      </c>
      <c r="K43" s="136">
        <v>21.07</v>
      </c>
      <c r="L43" s="136">
        <v>21.07</v>
      </c>
      <c r="M43" s="136">
        <v>21.07</v>
      </c>
      <c r="N43" s="136">
        <v>21.07</v>
      </c>
      <c r="O43" s="136">
        <v>21.07</v>
      </c>
      <c r="P43" s="101" t="s">
        <v>87</v>
      </c>
    </row>
    <row r="44" spans="1:16" s="102" customFormat="1" ht="24" customHeight="1" x14ac:dyDescent="0.2">
      <c r="A44" s="286"/>
      <c r="B44" s="311"/>
      <c r="C44" s="214"/>
      <c r="D44" s="214"/>
      <c r="E44" s="214"/>
      <c r="F44" s="214"/>
      <c r="G44" s="293"/>
      <c r="H44" s="215"/>
      <c r="I44" s="111" t="s">
        <v>19</v>
      </c>
      <c r="J44" s="136">
        <v>20.79</v>
      </c>
      <c r="K44" s="136">
        <v>20.79</v>
      </c>
      <c r="L44" s="136">
        <v>20.79</v>
      </c>
      <c r="M44" s="136">
        <v>20.79</v>
      </c>
      <c r="N44" s="136">
        <v>20.79</v>
      </c>
      <c r="O44" s="136">
        <v>20.79</v>
      </c>
      <c r="P44" s="101" t="s">
        <v>87</v>
      </c>
    </row>
    <row r="45" spans="1:16" s="30" customFormat="1" ht="27.75" customHeight="1" x14ac:dyDescent="0.2">
      <c r="A45" s="33">
        <v>14</v>
      </c>
      <c r="B45" s="36" t="s">
        <v>66</v>
      </c>
      <c r="C45" s="128"/>
      <c r="D45" s="128"/>
      <c r="E45" s="128"/>
      <c r="F45" s="128"/>
      <c r="G45" s="56"/>
      <c r="H45" s="57"/>
      <c r="I45" s="58"/>
      <c r="J45" s="200"/>
      <c r="K45" s="128"/>
      <c r="L45" s="128"/>
      <c r="M45" s="128"/>
      <c r="N45" s="128"/>
      <c r="O45" s="128"/>
      <c r="P45" s="59"/>
    </row>
    <row r="46" spans="1:16" s="102" customFormat="1" ht="27.75" customHeight="1" x14ac:dyDescent="0.2">
      <c r="A46" s="285">
        <v>2</v>
      </c>
      <c r="B46" s="310" t="s">
        <v>190</v>
      </c>
      <c r="C46" s="214" t="s">
        <v>94</v>
      </c>
      <c r="D46" s="214" t="s">
        <v>95</v>
      </c>
      <c r="E46" s="214" t="s">
        <v>80</v>
      </c>
      <c r="F46" s="214" t="s">
        <v>81</v>
      </c>
      <c r="G46" s="292" t="s">
        <v>193</v>
      </c>
      <c r="H46" s="215" t="s">
        <v>82</v>
      </c>
      <c r="I46" s="110" t="s">
        <v>18</v>
      </c>
      <c r="J46" s="136">
        <v>21.07</v>
      </c>
      <c r="K46" s="136">
        <v>21.07</v>
      </c>
      <c r="L46" s="136">
        <v>21.07</v>
      </c>
      <c r="M46" s="136">
        <v>21.07</v>
      </c>
      <c r="N46" s="136">
        <v>21.07</v>
      </c>
      <c r="O46" s="136">
        <v>21.07</v>
      </c>
      <c r="P46" s="101" t="s">
        <v>87</v>
      </c>
    </row>
    <row r="47" spans="1:16" s="102" customFormat="1" ht="27.75" customHeight="1" x14ac:dyDescent="0.2">
      <c r="A47" s="286"/>
      <c r="B47" s="311"/>
      <c r="C47" s="214"/>
      <c r="D47" s="214"/>
      <c r="E47" s="214"/>
      <c r="F47" s="214"/>
      <c r="G47" s="293"/>
      <c r="H47" s="215"/>
      <c r="I47" s="111" t="s">
        <v>19</v>
      </c>
      <c r="J47" s="136">
        <v>20.79</v>
      </c>
      <c r="K47" s="136">
        <v>20.79</v>
      </c>
      <c r="L47" s="136">
        <v>20.79</v>
      </c>
      <c r="M47" s="136">
        <v>20.79</v>
      </c>
      <c r="N47" s="136">
        <v>20.79</v>
      </c>
      <c r="O47" s="136">
        <v>20.79</v>
      </c>
      <c r="P47" s="101" t="s">
        <v>87</v>
      </c>
    </row>
    <row r="48" spans="1:16" s="30" customFormat="1" ht="19.5" customHeight="1" x14ac:dyDescent="0.2">
      <c r="A48" s="33">
        <v>16</v>
      </c>
      <c r="B48" s="36" t="s">
        <v>68</v>
      </c>
      <c r="C48" s="128"/>
      <c r="D48" s="128"/>
      <c r="E48" s="128"/>
      <c r="F48" s="128"/>
      <c r="G48" s="56"/>
      <c r="H48" s="57"/>
      <c r="I48" s="58"/>
      <c r="J48" s="200"/>
      <c r="K48" s="128"/>
      <c r="L48" s="128"/>
      <c r="M48" s="128"/>
      <c r="N48" s="128"/>
      <c r="O48" s="128"/>
      <c r="P48" s="59"/>
    </row>
    <row r="49" spans="1:16" s="102" customFormat="1" ht="19.5" customHeight="1" x14ac:dyDescent="0.2">
      <c r="A49" s="285">
        <v>2</v>
      </c>
      <c r="B49" s="310" t="s">
        <v>190</v>
      </c>
      <c r="C49" s="214" t="s">
        <v>94</v>
      </c>
      <c r="D49" s="214" t="s">
        <v>95</v>
      </c>
      <c r="E49" s="214" t="s">
        <v>80</v>
      </c>
      <c r="F49" s="214" t="s">
        <v>81</v>
      </c>
      <c r="G49" s="292" t="s">
        <v>193</v>
      </c>
      <c r="H49" s="215" t="s">
        <v>82</v>
      </c>
      <c r="I49" s="110" t="s">
        <v>18</v>
      </c>
      <c r="J49" s="118">
        <v>23.76</v>
      </c>
      <c r="K49" s="118">
        <v>23.76</v>
      </c>
      <c r="L49" s="118">
        <v>23.76</v>
      </c>
      <c r="M49" s="118">
        <v>23.76</v>
      </c>
      <c r="N49" s="118">
        <v>23.76</v>
      </c>
      <c r="O49" s="118">
        <v>23.76</v>
      </c>
      <c r="P49" s="101" t="s">
        <v>87</v>
      </c>
    </row>
    <row r="50" spans="1:16" s="102" customFormat="1" ht="19.5" customHeight="1" x14ac:dyDescent="0.2">
      <c r="A50" s="286"/>
      <c r="B50" s="311"/>
      <c r="C50" s="214"/>
      <c r="D50" s="214"/>
      <c r="E50" s="214"/>
      <c r="F50" s="214"/>
      <c r="G50" s="293"/>
      <c r="H50" s="215"/>
      <c r="I50" s="111" t="s">
        <v>19</v>
      </c>
      <c r="J50" s="118">
        <v>23.48</v>
      </c>
      <c r="K50" s="118">
        <v>23.48</v>
      </c>
      <c r="L50" s="118">
        <v>23.48</v>
      </c>
      <c r="M50" s="118">
        <v>23.48</v>
      </c>
      <c r="N50" s="118">
        <v>23.48</v>
      </c>
      <c r="O50" s="118">
        <v>23.48</v>
      </c>
      <c r="P50" s="101" t="s">
        <v>87</v>
      </c>
    </row>
    <row r="51" spans="1:16" s="30" customFormat="1" ht="18" customHeight="1" x14ac:dyDescent="0.2">
      <c r="A51" s="33">
        <v>17</v>
      </c>
      <c r="B51" s="36" t="s">
        <v>69</v>
      </c>
      <c r="C51" s="128"/>
      <c r="D51" s="128"/>
      <c r="E51" s="128"/>
      <c r="F51" s="128"/>
      <c r="G51" s="56"/>
      <c r="H51" s="57"/>
      <c r="I51" s="58"/>
      <c r="J51" s="200"/>
      <c r="K51" s="128"/>
      <c r="L51" s="128"/>
      <c r="M51" s="128"/>
      <c r="N51" s="128"/>
      <c r="O51" s="128"/>
      <c r="P51" s="59"/>
    </row>
    <row r="52" spans="1:16" s="102" customFormat="1" ht="18" customHeight="1" x14ac:dyDescent="0.2">
      <c r="A52" s="285">
        <v>2</v>
      </c>
      <c r="B52" s="310" t="s">
        <v>190</v>
      </c>
      <c r="C52" s="214" t="s">
        <v>94</v>
      </c>
      <c r="D52" s="214" t="s">
        <v>95</v>
      </c>
      <c r="E52" s="214" t="s">
        <v>80</v>
      </c>
      <c r="F52" s="214" t="s">
        <v>81</v>
      </c>
      <c r="G52" s="292" t="s">
        <v>193</v>
      </c>
      <c r="H52" s="215" t="s">
        <v>82</v>
      </c>
      <c r="I52" s="110" t="s">
        <v>18</v>
      </c>
      <c r="J52" s="118">
        <v>31.69</v>
      </c>
      <c r="K52" s="118">
        <v>31.69</v>
      </c>
      <c r="L52" s="118">
        <v>31.69</v>
      </c>
      <c r="M52" s="118">
        <v>31.69</v>
      </c>
      <c r="N52" s="118">
        <v>31.69</v>
      </c>
      <c r="O52" s="118">
        <v>31.69</v>
      </c>
      <c r="P52" s="101" t="s">
        <v>87</v>
      </c>
    </row>
    <row r="53" spans="1:16" s="102" customFormat="1" ht="18" customHeight="1" x14ac:dyDescent="0.2">
      <c r="A53" s="286"/>
      <c r="B53" s="311"/>
      <c r="C53" s="214"/>
      <c r="D53" s="214"/>
      <c r="E53" s="214"/>
      <c r="F53" s="214"/>
      <c r="G53" s="293"/>
      <c r="H53" s="215"/>
      <c r="I53" s="111" t="s">
        <v>19</v>
      </c>
      <c r="J53" s="118">
        <v>31.41</v>
      </c>
      <c r="K53" s="118">
        <v>31.41</v>
      </c>
      <c r="L53" s="118">
        <v>31.41</v>
      </c>
      <c r="M53" s="118">
        <v>31.41</v>
      </c>
      <c r="N53" s="118">
        <v>31.41</v>
      </c>
      <c r="O53" s="118">
        <v>31.41</v>
      </c>
      <c r="P53" s="101" t="s">
        <v>87</v>
      </c>
    </row>
    <row r="54" spans="1:16" s="30" customFormat="1" ht="24" customHeight="1" x14ac:dyDescent="0.2">
      <c r="A54" s="33">
        <v>19</v>
      </c>
      <c r="B54" s="38" t="s">
        <v>20</v>
      </c>
      <c r="C54" s="128"/>
      <c r="D54" s="128"/>
      <c r="E54" s="128"/>
      <c r="F54" s="128"/>
      <c r="G54" s="56"/>
      <c r="H54" s="65"/>
      <c r="I54" s="58"/>
      <c r="J54" s="128"/>
      <c r="K54" s="128"/>
      <c r="L54" s="128"/>
      <c r="M54" s="128"/>
      <c r="N54" s="128"/>
      <c r="O54" s="128"/>
      <c r="P54" s="59"/>
    </row>
    <row r="55" spans="1:16" s="102" customFormat="1" ht="16.5" customHeight="1" x14ac:dyDescent="0.2">
      <c r="A55" s="285">
        <v>2</v>
      </c>
      <c r="B55" s="310" t="s">
        <v>190</v>
      </c>
      <c r="C55" s="337" t="s">
        <v>106</v>
      </c>
      <c r="D55" s="337" t="s">
        <v>107</v>
      </c>
      <c r="E55" s="214" t="s">
        <v>108</v>
      </c>
      <c r="F55" s="214" t="s">
        <v>109</v>
      </c>
      <c r="G55" s="292" t="s">
        <v>193</v>
      </c>
      <c r="H55" s="309" t="s">
        <v>110</v>
      </c>
      <c r="I55" s="110" t="s">
        <v>18</v>
      </c>
      <c r="J55" s="203">
        <v>1.1200000000000001</v>
      </c>
      <c r="K55" s="203">
        <v>1.1200000000000001</v>
      </c>
      <c r="L55" s="203">
        <v>1.1200000000000001</v>
      </c>
      <c r="M55" s="203">
        <v>1.1200000000000001</v>
      </c>
      <c r="N55" s="203">
        <v>1.1200000000000001</v>
      </c>
      <c r="O55" s="203">
        <v>1.1200000000000001</v>
      </c>
      <c r="P55" s="101" t="s">
        <v>87</v>
      </c>
    </row>
    <row r="56" spans="1:16" s="102" customFormat="1" ht="16.5" customHeight="1" x14ac:dyDescent="0.2">
      <c r="A56" s="286"/>
      <c r="B56" s="311"/>
      <c r="C56" s="337"/>
      <c r="D56" s="337"/>
      <c r="E56" s="214" t="s">
        <v>111</v>
      </c>
      <c r="F56" s="214" t="s">
        <v>109</v>
      </c>
      <c r="G56" s="293"/>
      <c r="H56" s="309"/>
      <c r="I56" s="111" t="s">
        <v>19</v>
      </c>
      <c r="J56" s="203">
        <v>1.1200000000000001</v>
      </c>
      <c r="K56" s="203">
        <v>1.1200000000000001</v>
      </c>
      <c r="L56" s="203">
        <v>1.1200000000000001</v>
      </c>
      <c r="M56" s="203">
        <v>1.1200000000000001</v>
      </c>
      <c r="N56" s="203">
        <v>1.1200000000000001</v>
      </c>
      <c r="O56" s="203">
        <v>1.1200000000000001</v>
      </c>
      <c r="P56" s="101" t="s">
        <v>87</v>
      </c>
    </row>
    <row r="57" spans="1:16" s="30" customFormat="1" ht="26.25" customHeight="1" x14ac:dyDescent="0.2">
      <c r="A57" s="33">
        <v>22</v>
      </c>
      <c r="B57" s="36" t="s">
        <v>72</v>
      </c>
      <c r="C57" s="128"/>
      <c r="D57" s="128"/>
      <c r="E57" s="128"/>
      <c r="F57" s="128"/>
      <c r="G57" s="56"/>
      <c r="H57" s="57"/>
      <c r="I57" s="58"/>
      <c r="J57" s="128"/>
      <c r="K57" s="128"/>
      <c r="L57" s="128"/>
      <c r="M57" s="128"/>
      <c r="N57" s="128"/>
      <c r="O57" s="128"/>
      <c r="P57" s="59"/>
    </row>
    <row r="58" spans="1:16" s="102" customFormat="1" x14ac:dyDescent="0.2">
      <c r="A58" s="285">
        <v>2</v>
      </c>
      <c r="B58" s="310" t="s">
        <v>190</v>
      </c>
      <c r="C58" s="337" t="s">
        <v>116</v>
      </c>
      <c r="D58" s="337" t="s">
        <v>117</v>
      </c>
      <c r="E58" s="285"/>
      <c r="F58" s="285" t="s">
        <v>118</v>
      </c>
      <c r="G58" s="292" t="s">
        <v>193</v>
      </c>
      <c r="H58" s="308" t="s">
        <v>119</v>
      </c>
      <c r="I58" s="110" t="s">
        <v>18</v>
      </c>
      <c r="J58" s="203">
        <v>170.21</v>
      </c>
      <c r="K58" s="203">
        <v>170.21</v>
      </c>
      <c r="L58" s="203">
        <v>170.21</v>
      </c>
      <c r="M58" s="203">
        <v>170.21</v>
      </c>
      <c r="N58" s="203">
        <v>170.21</v>
      </c>
      <c r="O58" s="203">
        <v>170.21</v>
      </c>
      <c r="P58" s="101" t="s">
        <v>87</v>
      </c>
    </row>
    <row r="59" spans="1:16" s="102" customFormat="1" x14ac:dyDescent="0.2">
      <c r="A59" s="286"/>
      <c r="B59" s="311"/>
      <c r="C59" s="337"/>
      <c r="D59" s="337"/>
      <c r="E59" s="286"/>
      <c r="F59" s="286"/>
      <c r="G59" s="293"/>
      <c r="H59" s="309"/>
      <c r="I59" s="111" t="s">
        <v>19</v>
      </c>
      <c r="J59" s="203">
        <v>170.21</v>
      </c>
      <c r="K59" s="203">
        <v>170.21</v>
      </c>
      <c r="L59" s="203">
        <v>170.21</v>
      </c>
      <c r="M59" s="203">
        <v>170.21</v>
      </c>
      <c r="N59" s="203">
        <v>170.21</v>
      </c>
      <c r="O59" s="203">
        <v>170.21</v>
      </c>
      <c r="P59" s="101" t="s">
        <v>87</v>
      </c>
    </row>
  </sheetData>
  <mergeCells count="88">
    <mergeCell ref="G58:G59"/>
    <mergeCell ref="H58:H59"/>
    <mergeCell ref="A58:A59"/>
    <mergeCell ref="B58:B59"/>
    <mergeCell ref="C58:C59"/>
    <mergeCell ref="D58:D59"/>
    <mergeCell ref="E58:E59"/>
    <mergeCell ref="F58:F59"/>
    <mergeCell ref="H55:H56"/>
    <mergeCell ref="A52:A53"/>
    <mergeCell ref="B52:B53"/>
    <mergeCell ref="G52:G53"/>
    <mergeCell ref="A49:A50"/>
    <mergeCell ref="B49:B50"/>
    <mergeCell ref="G49:G50"/>
    <mergeCell ref="A55:A56"/>
    <mergeCell ref="B55:B56"/>
    <mergeCell ref="C55:C56"/>
    <mergeCell ref="D55:D56"/>
    <mergeCell ref="G55:G56"/>
    <mergeCell ref="A46:A47"/>
    <mergeCell ref="B46:B47"/>
    <mergeCell ref="G46:G47"/>
    <mergeCell ref="A43:A44"/>
    <mergeCell ref="B43:B44"/>
    <mergeCell ref="G43:G44"/>
    <mergeCell ref="A40:A41"/>
    <mergeCell ref="B40:B41"/>
    <mergeCell ref="G40:G41"/>
    <mergeCell ref="A37:A38"/>
    <mergeCell ref="B37:B38"/>
    <mergeCell ref="G37:G38"/>
    <mergeCell ref="A34:A35"/>
    <mergeCell ref="B34:B35"/>
    <mergeCell ref="G34:G35"/>
    <mergeCell ref="A31:A32"/>
    <mergeCell ref="B31:B32"/>
    <mergeCell ref="G31:G32"/>
    <mergeCell ref="A28:A29"/>
    <mergeCell ref="B28:B29"/>
    <mergeCell ref="G28:G29"/>
    <mergeCell ref="A25:A26"/>
    <mergeCell ref="B25:B26"/>
    <mergeCell ref="G25:G26"/>
    <mergeCell ref="A22:A23"/>
    <mergeCell ref="B22:B23"/>
    <mergeCell ref="G22:G23"/>
    <mergeCell ref="A19:A20"/>
    <mergeCell ref="B19:B20"/>
    <mergeCell ref="G19:G20"/>
    <mergeCell ref="A16:A17"/>
    <mergeCell ref="B16:B17"/>
    <mergeCell ref="G16:G17"/>
    <mergeCell ref="A13:A14"/>
    <mergeCell ref="B13:B14"/>
    <mergeCell ref="G13:G14"/>
    <mergeCell ref="H10:H11"/>
    <mergeCell ref="B10:B11"/>
    <mergeCell ref="C10:C11"/>
    <mergeCell ref="D10:D11"/>
    <mergeCell ref="E10:E11"/>
    <mergeCell ref="F10:F11"/>
    <mergeCell ref="G10:G11"/>
    <mergeCell ref="O3:O5"/>
    <mergeCell ref="G7:G8"/>
    <mergeCell ref="H7:H8"/>
    <mergeCell ref="A7:A8"/>
    <mergeCell ref="B7:B8"/>
    <mergeCell ref="C7:C8"/>
    <mergeCell ref="D7:D8"/>
    <mergeCell ref="E7:E8"/>
    <mergeCell ref="F7:F8"/>
    <mergeCell ref="A2:P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J3:J5"/>
    <mergeCell ref="K3:K5"/>
    <mergeCell ref="L3:L5"/>
    <mergeCell ref="M3:M5"/>
    <mergeCell ref="N3:N5"/>
  </mergeCells>
  <pageMargins left="0.15" right="0.15" top="0.25" bottom="0.23" header="0.19" footer="0.17"/>
  <pageSetup paperSize="9" scale="71" orientation="landscape" r:id="rId1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R129"/>
  <sheetViews>
    <sheetView zoomScaleNormal="100" workbookViewId="0">
      <selection activeCell="R17" sqref="R17"/>
    </sheetView>
  </sheetViews>
  <sheetFormatPr defaultRowHeight="12.75" x14ac:dyDescent="0.2"/>
  <cols>
    <col min="1" max="1" width="4.140625" style="1" customWidth="1"/>
    <col min="2" max="2" width="25" style="1" customWidth="1"/>
    <col min="3" max="3" width="18.42578125" style="5" customWidth="1"/>
    <col min="4" max="4" width="13.7109375" style="5" customWidth="1"/>
    <col min="5" max="6" width="11.5703125" style="5" customWidth="1"/>
    <col min="7" max="7" width="29.7109375" style="5" customWidth="1"/>
    <col min="8" max="8" width="11.5703125" style="5" customWidth="1"/>
    <col min="9" max="9" width="11.140625" style="5" customWidth="1"/>
    <col min="10" max="10" width="11.7109375" style="115" customWidth="1"/>
    <col min="11" max="11" width="11.140625" style="174" customWidth="1"/>
    <col min="12" max="12" width="12" style="174" customWidth="1"/>
    <col min="13" max="13" width="10.5703125" style="174" customWidth="1"/>
    <col min="14" max="14" width="9" style="174" customWidth="1"/>
    <col min="15" max="15" width="11.28515625" style="174" customWidth="1"/>
    <col min="16" max="16" width="12.42578125" style="74" customWidth="1"/>
    <col min="17" max="16384" width="9.140625" style="1"/>
  </cols>
  <sheetData>
    <row r="1" spans="1:18" x14ac:dyDescent="0.2">
      <c r="A1" s="9"/>
      <c r="B1" s="9"/>
      <c r="C1" s="126"/>
      <c r="D1" s="126"/>
      <c r="E1" s="126"/>
      <c r="F1" s="126"/>
      <c r="G1" s="126"/>
      <c r="H1" s="126"/>
      <c r="I1" s="126"/>
    </row>
    <row r="2" spans="1:18" ht="13.5" customHeight="1" x14ac:dyDescent="0.2">
      <c r="A2" s="7"/>
      <c r="B2" s="247"/>
      <c r="C2" s="10"/>
      <c r="D2" s="10"/>
      <c r="E2" s="10"/>
      <c r="F2" s="10"/>
      <c r="G2" s="10"/>
      <c r="H2" s="10"/>
      <c r="I2" s="15"/>
      <c r="J2" s="19"/>
      <c r="K2" s="175"/>
      <c r="L2" s="175"/>
      <c r="M2" s="175"/>
      <c r="N2" s="175"/>
      <c r="O2" s="175"/>
    </row>
    <row r="3" spans="1:18" ht="21" customHeight="1" x14ac:dyDescent="0.2">
      <c r="A3" s="356" t="s">
        <v>228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5" customFormat="1" ht="12.75" customHeight="1" x14ac:dyDescent="0.2">
      <c r="A4" s="323" t="s">
        <v>0</v>
      </c>
      <c r="B4" s="415" t="s">
        <v>1</v>
      </c>
      <c r="C4" s="323" t="s">
        <v>2</v>
      </c>
      <c r="D4" s="323" t="s">
        <v>3</v>
      </c>
      <c r="E4" s="415" t="s">
        <v>51</v>
      </c>
      <c r="F4" s="415" t="s">
        <v>71</v>
      </c>
      <c r="G4" s="412" t="s">
        <v>56</v>
      </c>
      <c r="H4" s="412" t="s">
        <v>4</v>
      </c>
      <c r="I4" s="324" t="s">
        <v>5</v>
      </c>
      <c r="J4" s="409" t="s">
        <v>46</v>
      </c>
      <c r="K4" s="406" t="s">
        <v>47</v>
      </c>
      <c r="L4" s="406" t="s">
        <v>32</v>
      </c>
      <c r="M4" s="406" t="s">
        <v>31</v>
      </c>
      <c r="N4" s="406" t="s">
        <v>30</v>
      </c>
      <c r="O4" s="406" t="s">
        <v>33</v>
      </c>
      <c r="P4" s="325" t="s">
        <v>39</v>
      </c>
    </row>
    <row r="5" spans="1:18" s="5" customFormat="1" ht="12.75" customHeight="1" x14ac:dyDescent="0.2">
      <c r="A5" s="323"/>
      <c r="B5" s="416"/>
      <c r="C5" s="323"/>
      <c r="D5" s="323"/>
      <c r="E5" s="416"/>
      <c r="F5" s="416"/>
      <c r="G5" s="413"/>
      <c r="H5" s="413"/>
      <c r="I5" s="324"/>
      <c r="J5" s="410"/>
      <c r="K5" s="407"/>
      <c r="L5" s="407"/>
      <c r="M5" s="407"/>
      <c r="N5" s="407"/>
      <c r="O5" s="407"/>
      <c r="P5" s="325"/>
    </row>
    <row r="6" spans="1:18" s="5" customFormat="1" x14ac:dyDescent="0.2">
      <c r="A6" s="323"/>
      <c r="B6" s="417"/>
      <c r="C6" s="323"/>
      <c r="D6" s="323"/>
      <c r="E6" s="417"/>
      <c r="F6" s="417"/>
      <c r="G6" s="414"/>
      <c r="H6" s="414"/>
      <c r="I6" s="324"/>
      <c r="J6" s="411"/>
      <c r="K6" s="408"/>
      <c r="L6" s="408"/>
      <c r="M6" s="408"/>
      <c r="N6" s="408"/>
      <c r="O6" s="408"/>
      <c r="P6" s="325"/>
    </row>
    <row r="7" spans="1:18" s="30" customFormat="1" ht="38.25" x14ac:dyDescent="0.2">
      <c r="A7" s="21">
        <v>1</v>
      </c>
      <c r="B7" s="22" t="s">
        <v>52</v>
      </c>
      <c r="C7" s="157"/>
      <c r="D7" s="148"/>
      <c r="E7" s="148"/>
      <c r="F7" s="148"/>
      <c r="G7" s="148"/>
      <c r="H7" s="148"/>
      <c r="I7" s="23"/>
      <c r="J7" s="116"/>
      <c r="K7" s="177"/>
      <c r="L7" s="177"/>
      <c r="M7" s="177"/>
      <c r="N7" s="177"/>
      <c r="O7" s="177"/>
      <c r="P7" s="75"/>
    </row>
    <row r="8" spans="1:18" ht="25.5" x14ac:dyDescent="0.2">
      <c r="A8" s="299">
        <v>1</v>
      </c>
      <c r="B8" s="301" t="s">
        <v>130</v>
      </c>
      <c r="C8" s="361" t="s">
        <v>83</v>
      </c>
      <c r="D8" s="361" t="s">
        <v>77</v>
      </c>
      <c r="E8" s="361"/>
      <c r="F8" s="223" t="s">
        <v>176</v>
      </c>
      <c r="G8" s="348" t="s">
        <v>131</v>
      </c>
      <c r="H8" s="223">
        <v>50</v>
      </c>
      <c r="I8" s="11" t="s">
        <v>18</v>
      </c>
      <c r="J8" s="52">
        <f>'[1]Costing Sept ''21'!$O$5</f>
        <v>23.216865094170405</v>
      </c>
      <c r="K8" s="178">
        <f>'[1]Costing Sept ''21'!$O$5</f>
        <v>23.216865094170405</v>
      </c>
      <c r="L8" s="178">
        <f>'[1]Costing Sept ''21'!$O$5</f>
        <v>23.216865094170405</v>
      </c>
      <c r="M8" s="178">
        <f>'[1]Costing Sept ''21'!$O$5</f>
        <v>23.216865094170405</v>
      </c>
      <c r="N8" s="178">
        <f>'[1]Costing Sept ''21'!$O$5</f>
        <v>23.216865094170405</v>
      </c>
      <c r="O8" s="178">
        <f>'[1]Costing Sept ''21'!$O$5</f>
        <v>23.216865094170405</v>
      </c>
      <c r="P8" s="76" t="s">
        <v>85</v>
      </c>
    </row>
    <row r="9" spans="1:18" ht="19.5" customHeight="1" x14ac:dyDescent="0.2">
      <c r="A9" s="300"/>
      <c r="B9" s="302"/>
      <c r="C9" s="362"/>
      <c r="D9" s="362"/>
      <c r="E9" s="362"/>
      <c r="F9" s="223"/>
      <c r="G9" s="349"/>
      <c r="H9" s="223"/>
      <c r="I9" s="135" t="s">
        <v>19</v>
      </c>
      <c r="J9" s="52">
        <f t="shared" ref="J9:O9" si="0">J8*0.98</f>
        <v>22.752527792286998</v>
      </c>
      <c r="K9" s="178">
        <f t="shared" si="0"/>
        <v>22.752527792286998</v>
      </c>
      <c r="L9" s="178">
        <f t="shared" si="0"/>
        <v>22.752527792286998</v>
      </c>
      <c r="M9" s="178">
        <f t="shared" si="0"/>
        <v>22.752527792286998</v>
      </c>
      <c r="N9" s="178">
        <f t="shared" si="0"/>
        <v>22.752527792286998</v>
      </c>
      <c r="O9" s="178">
        <f t="shared" si="0"/>
        <v>22.752527792286998</v>
      </c>
      <c r="P9" s="80" t="s">
        <v>86</v>
      </c>
    </row>
    <row r="10" spans="1:18" ht="25.5" x14ac:dyDescent="0.2">
      <c r="A10" s="299">
        <v>1</v>
      </c>
      <c r="B10" s="301" t="s">
        <v>132</v>
      </c>
      <c r="C10" s="361" t="s">
        <v>83</v>
      </c>
      <c r="D10" s="361" t="s">
        <v>77</v>
      </c>
      <c r="E10" s="361"/>
      <c r="F10" s="223" t="s">
        <v>176</v>
      </c>
      <c r="G10" s="348" t="s">
        <v>133</v>
      </c>
      <c r="H10" s="223">
        <v>50</v>
      </c>
      <c r="I10" s="11" t="s">
        <v>18</v>
      </c>
      <c r="J10" s="52">
        <f>'[1]Costing Sept ''21'!$O$6</f>
        <v>19.463762842105265</v>
      </c>
      <c r="K10" s="178">
        <f>'[1]Costing Sept ''21'!$O$6</f>
        <v>19.463762842105265</v>
      </c>
      <c r="L10" s="178">
        <f>'[1]Costing Sept ''21'!$O$6</f>
        <v>19.463762842105265</v>
      </c>
      <c r="M10" s="178">
        <f>'[1]Costing Sept ''21'!$O$6</f>
        <v>19.463762842105265</v>
      </c>
      <c r="N10" s="178">
        <f>'[1]Costing Sept ''21'!$O$6</f>
        <v>19.463762842105265</v>
      </c>
      <c r="O10" s="178">
        <f>'[1]Costing Sept ''21'!$O$6</f>
        <v>19.463762842105265</v>
      </c>
      <c r="P10" s="76" t="s">
        <v>85</v>
      </c>
    </row>
    <row r="11" spans="1:18" ht="19.5" customHeight="1" x14ac:dyDescent="0.2">
      <c r="A11" s="300"/>
      <c r="B11" s="302"/>
      <c r="C11" s="362"/>
      <c r="D11" s="362"/>
      <c r="E11" s="362"/>
      <c r="F11" s="223"/>
      <c r="G11" s="349"/>
      <c r="H11" s="223"/>
      <c r="I11" s="135" t="s">
        <v>19</v>
      </c>
      <c r="J11" s="52">
        <f t="shared" ref="J11:O11" si="1">J10*0.98</f>
        <v>19.07448758526316</v>
      </c>
      <c r="K11" s="178">
        <f t="shared" si="1"/>
        <v>19.07448758526316</v>
      </c>
      <c r="L11" s="178">
        <f t="shared" si="1"/>
        <v>19.07448758526316</v>
      </c>
      <c r="M11" s="178">
        <f t="shared" si="1"/>
        <v>19.07448758526316</v>
      </c>
      <c r="N11" s="178">
        <f t="shared" si="1"/>
        <v>19.07448758526316</v>
      </c>
      <c r="O11" s="178">
        <f t="shared" si="1"/>
        <v>19.07448758526316</v>
      </c>
      <c r="P11" s="80" t="s">
        <v>86</v>
      </c>
    </row>
    <row r="12" spans="1:18" s="30" customFormat="1" ht="38.25" x14ac:dyDescent="0.2">
      <c r="A12" s="21">
        <v>2</v>
      </c>
      <c r="B12" s="22" t="s">
        <v>53</v>
      </c>
      <c r="C12" s="157"/>
      <c r="D12" s="148"/>
      <c r="E12" s="148"/>
      <c r="F12" s="148"/>
      <c r="G12" s="148"/>
      <c r="H12" s="148"/>
      <c r="I12" s="23"/>
      <c r="J12" s="119"/>
      <c r="K12" s="179"/>
      <c r="L12" s="179"/>
      <c r="M12" s="179"/>
      <c r="N12" s="179"/>
      <c r="O12" s="179"/>
      <c r="P12" s="75"/>
    </row>
    <row r="13" spans="1:18" ht="31.5" customHeight="1" x14ac:dyDescent="0.2">
      <c r="A13" s="299">
        <v>1</v>
      </c>
      <c r="B13" s="301" t="s">
        <v>130</v>
      </c>
      <c r="C13" s="361" t="s">
        <v>83</v>
      </c>
      <c r="D13" s="361" t="s">
        <v>77</v>
      </c>
      <c r="E13" s="361"/>
      <c r="F13" s="361" t="s">
        <v>176</v>
      </c>
      <c r="G13" s="348" t="s">
        <v>134</v>
      </c>
      <c r="H13" s="223">
        <v>50</v>
      </c>
      <c r="I13" s="11" t="s">
        <v>18</v>
      </c>
      <c r="J13" s="52">
        <f>'[1]Costing Sept ''21'!$O$7</f>
        <v>18.447230643037972</v>
      </c>
      <c r="K13" s="178">
        <f>'[1]Costing Sept ''21'!$O$7</f>
        <v>18.447230643037972</v>
      </c>
      <c r="L13" s="178">
        <f>'[1]Costing Sept ''21'!$O$7</f>
        <v>18.447230643037972</v>
      </c>
      <c r="M13" s="178">
        <f>'[1]Costing Sept ''21'!$O$7</f>
        <v>18.447230643037972</v>
      </c>
      <c r="N13" s="178">
        <f>'[1]Costing Sept ''21'!$O$7</f>
        <v>18.447230643037972</v>
      </c>
      <c r="O13" s="178">
        <f>'[1]Costing Sept ''21'!$O$7</f>
        <v>18.447230643037972</v>
      </c>
      <c r="P13" s="76" t="s">
        <v>85</v>
      </c>
    </row>
    <row r="14" spans="1:18" ht="60" customHeight="1" x14ac:dyDescent="0.2">
      <c r="A14" s="300"/>
      <c r="B14" s="302"/>
      <c r="C14" s="362"/>
      <c r="D14" s="362"/>
      <c r="E14" s="362"/>
      <c r="F14" s="362"/>
      <c r="G14" s="349"/>
      <c r="H14" s="223"/>
      <c r="I14" s="135" t="s">
        <v>19</v>
      </c>
      <c r="J14" s="52">
        <f t="shared" ref="J14:O14" si="2">J13*0.98</f>
        <v>18.078286030177214</v>
      </c>
      <c r="K14" s="178">
        <f t="shared" si="2"/>
        <v>18.078286030177214</v>
      </c>
      <c r="L14" s="178">
        <f t="shared" si="2"/>
        <v>18.078286030177214</v>
      </c>
      <c r="M14" s="178">
        <f t="shared" si="2"/>
        <v>18.078286030177214</v>
      </c>
      <c r="N14" s="178">
        <f t="shared" si="2"/>
        <v>18.078286030177214</v>
      </c>
      <c r="O14" s="178">
        <f t="shared" si="2"/>
        <v>18.078286030177214</v>
      </c>
      <c r="P14" s="80" t="s">
        <v>86</v>
      </c>
    </row>
    <row r="15" spans="1:18" ht="30.75" customHeight="1" x14ac:dyDescent="0.2">
      <c r="A15" s="299">
        <v>1</v>
      </c>
      <c r="B15" s="301" t="s">
        <v>132</v>
      </c>
      <c r="C15" s="361" t="s">
        <v>83</v>
      </c>
      <c r="D15" s="361" t="s">
        <v>77</v>
      </c>
      <c r="E15" s="361"/>
      <c r="F15" s="361" t="s">
        <v>176</v>
      </c>
      <c r="G15" s="348" t="s">
        <v>134</v>
      </c>
      <c r="H15" s="223">
        <v>50</v>
      </c>
      <c r="I15" s="11" t="s">
        <v>18</v>
      </c>
      <c r="J15" s="52">
        <f>'[1]Costing Sept ''21'!$O$8</f>
        <v>13.222086539016393</v>
      </c>
      <c r="K15" s="178">
        <f>'[1]Costing Sept ''21'!$O$8</f>
        <v>13.222086539016393</v>
      </c>
      <c r="L15" s="178">
        <f>'[1]Costing Sept ''21'!$O$8</f>
        <v>13.222086539016393</v>
      </c>
      <c r="M15" s="178">
        <f>'[1]Costing Sept ''21'!$O$8</f>
        <v>13.222086539016393</v>
      </c>
      <c r="N15" s="178">
        <f>'[1]Costing Sept ''21'!$O$8</f>
        <v>13.222086539016393</v>
      </c>
      <c r="O15" s="178">
        <f>'[1]Costing Sept ''21'!$O$8</f>
        <v>13.222086539016393</v>
      </c>
      <c r="P15" s="80" t="s">
        <v>86</v>
      </c>
    </row>
    <row r="16" spans="1:18" ht="62.25" customHeight="1" x14ac:dyDescent="0.2">
      <c r="A16" s="300"/>
      <c r="B16" s="302"/>
      <c r="C16" s="362"/>
      <c r="D16" s="362"/>
      <c r="E16" s="362"/>
      <c r="F16" s="362"/>
      <c r="G16" s="349"/>
      <c r="H16" s="223"/>
      <c r="I16" s="135" t="s">
        <v>19</v>
      </c>
      <c r="J16" s="52">
        <f t="shared" ref="J16:O16" si="3">J15*0.98</f>
        <v>12.957644808236065</v>
      </c>
      <c r="K16" s="178">
        <f t="shared" si="3"/>
        <v>12.957644808236065</v>
      </c>
      <c r="L16" s="178">
        <f t="shared" si="3"/>
        <v>12.957644808236065</v>
      </c>
      <c r="M16" s="178">
        <f t="shared" si="3"/>
        <v>12.957644808236065</v>
      </c>
      <c r="N16" s="178">
        <f t="shared" si="3"/>
        <v>12.957644808236065</v>
      </c>
      <c r="O16" s="178">
        <f t="shared" si="3"/>
        <v>12.957644808236065</v>
      </c>
      <c r="P16" s="80" t="s">
        <v>86</v>
      </c>
    </row>
    <row r="17" spans="1:16" s="30" customFormat="1" ht="42" customHeight="1" x14ac:dyDescent="0.2">
      <c r="A17" s="21">
        <v>3</v>
      </c>
      <c r="B17" s="22" t="s">
        <v>54</v>
      </c>
      <c r="C17" s="157"/>
      <c r="D17" s="148"/>
      <c r="E17" s="148"/>
      <c r="F17" s="148"/>
      <c r="G17" s="148"/>
      <c r="H17" s="148"/>
      <c r="I17" s="23"/>
      <c r="J17" s="119"/>
      <c r="K17" s="179"/>
      <c r="L17" s="179"/>
      <c r="M17" s="179"/>
      <c r="N17" s="179"/>
      <c r="O17" s="179"/>
      <c r="P17" s="75"/>
    </row>
    <row r="18" spans="1:16" ht="33.75" customHeight="1" x14ac:dyDescent="0.2">
      <c r="A18" s="299">
        <v>1</v>
      </c>
      <c r="B18" s="301" t="s">
        <v>130</v>
      </c>
      <c r="C18" s="291" t="s">
        <v>83</v>
      </c>
      <c r="D18" s="291" t="s">
        <v>77</v>
      </c>
      <c r="E18" s="285"/>
      <c r="F18" s="317" t="s">
        <v>84</v>
      </c>
      <c r="G18" s="404" t="s">
        <v>186</v>
      </c>
      <c r="H18" s="146">
        <v>50</v>
      </c>
      <c r="I18" s="11" t="s">
        <v>18</v>
      </c>
      <c r="J18" s="52">
        <f>'[1]Costing Sept ''21'!$O$16</f>
        <v>27.685208492307691</v>
      </c>
      <c r="K18" s="178">
        <f>'[1]Costing Sept ''21'!$O$16</f>
        <v>27.685208492307691</v>
      </c>
      <c r="L18" s="178">
        <f>'[1]Costing Sept ''21'!$O$16</f>
        <v>27.685208492307691</v>
      </c>
      <c r="M18" s="178">
        <f>'[1]Costing Sept ''21'!$O$16</f>
        <v>27.685208492307691</v>
      </c>
      <c r="N18" s="178">
        <f>'[1]Costing Sept ''21'!$O$16</f>
        <v>27.685208492307691</v>
      </c>
      <c r="O18" s="178">
        <f>'[1]Costing Sept ''21'!$O$16</f>
        <v>27.685208492307691</v>
      </c>
      <c r="P18" s="76" t="s">
        <v>85</v>
      </c>
    </row>
    <row r="19" spans="1:16" ht="44.25" customHeight="1" x14ac:dyDescent="0.2">
      <c r="A19" s="300"/>
      <c r="B19" s="302"/>
      <c r="C19" s="291"/>
      <c r="D19" s="291"/>
      <c r="E19" s="286"/>
      <c r="F19" s="318"/>
      <c r="G19" s="405"/>
      <c r="H19" s="147">
        <v>50</v>
      </c>
      <c r="I19" s="135" t="s">
        <v>19</v>
      </c>
      <c r="J19" s="52">
        <f t="shared" ref="J19:O19" si="4">J18*0.98</f>
        <v>27.131504322461538</v>
      </c>
      <c r="K19" s="178">
        <f t="shared" si="4"/>
        <v>27.131504322461538</v>
      </c>
      <c r="L19" s="178">
        <f t="shared" si="4"/>
        <v>27.131504322461538</v>
      </c>
      <c r="M19" s="178">
        <f t="shared" si="4"/>
        <v>27.131504322461538</v>
      </c>
      <c r="N19" s="178">
        <f t="shared" si="4"/>
        <v>27.131504322461538</v>
      </c>
      <c r="O19" s="178">
        <f t="shared" si="4"/>
        <v>27.131504322461538</v>
      </c>
      <c r="P19" s="87" t="s">
        <v>191</v>
      </c>
    </row>
    <row r="20" spans="1:16" ht="33.75" customHeight="1" x14ac:dyDescent="0.2">
      <c r="A20" s="299">
        <v>1</v>
      </c>
      <c r="B20" s="301" t="s">
        <v>132</v>
      </c>
      <c r="C20" s="291" t="s">
        <v>83</v>
      </c>
      <c r="D20" s="291" t="s">
        <v>77</v>
      </c>
      <c r="E20" s="285"/>
      <c r="F20" s="317" t="s">
        <v>84</v>
      </c>
      <c r="G20" s="348" t="s">
        <v>187</v>
      </c>
      <c r="H20" s="146">
        <v>50</v>
      </c>
      <c r="I20" s="11" t="s">
        <v>18</v>
      </c>
      <c r="J20" s="52">
        <f>'[1]Costing Sept ''21'!$O$17</f>
        <v>23.511781894736849</v>
      </c>
      <c r="K20" s="178">
        <f>'[1]Costing Sept ''21'!$O$17</f>
        <v>23.511781894736849</v>
      </c>
      <c r="L20" s="178">
        <f>'[1]Costing Sept ''21'!$O$17</f>
        <v>23.511781894736849</v>
      </c>
      <c r="M20" s="178">
        <f>'[1]Costing Sept ''21'!$O$17</f>
        <v>23.511781894736849</v>
      </c>
      <c r="N20" s="178">
        <f>'[1]Costing Sept ''21'!$O$17</f>
        <v>23.511781894736849</v>
      </c>
      <c r="O20" s="178">
        <f>'[1]Costing Sept ''21'!$O$17</f>
        <v>23.511781894736849</v>
      </c>
      <c r="P20" s="76" t="s">
        <v>85</v>
      </c>
    </row>
    <row r="21" spans="1:16" ht="41.25" customHeight="1" x14ac:dyDescent="0.2">
      <c r="A21" s="300"/>
      <c r="B21" s="302"/>
      <c r="C21" s="291"/>
      <c r="D21" s="291"/>
      <c r="E21" s="286"/>
      <c r="F21" s="318"/>
      <c r="G21" s="349"/>
      <c r="H21" s="147">
        <v>50</v>
      </c>
      <c r="I21" s="135" t="s">
        <v>19</v>
      </c>
      <c r="J21" s="52">
        <f t="shared" ref="J21:O21" si="5">J20*0.98</f>
        <v>23.041546256842111</v>
      </c>
      <c r="K21" s="178">
        <f t="shared" si="5"/>
        <v>23.041546256842111</v>
      </c>
      <c r="L21" s="178">
        <f t="shared" si="5"/>
        <v>23.041546256842111</v>
      </c>
      <c r="M21" s="178">
        <f t="shared" si="5"/>
        <v>23.041546256842111</v>
      </c>
      <c r="N21" s="178">
        <f t="shared" si="5"/>
        <v>23.041546256842111</v>
      </c>
      <c r="O21" s="178">
        <f t="shared" si="5"/>
        <v>23.041546256842111</v>
      </c>
      <c r="P21" s="87" t="s">
        <v>191</v>
      </c>
    </row>
    <row r="22" spans="1:16" ht="33.75" customHeight="1" x14ac:dyDescent="0.2">
      <c r="A22" s="299">
        <v>1</v>
      </c>
      <c r="B22" s="301" t="s">
        <v>166</v>
      </c>
      <c r="C22" s="291" t="s">
        <v>83</v>
      </c>
      <c r="D22" s="291" t="s">
        <v>77</v>
      </c>
      <c r="E22" s="285"/>
      <c r="F22" s="317" t="s">
        <v>84</v>
      </c>
      <c r="G22" s="348" t="s">
        <v>188</v>
      </c>
      <c r="H22" s="146">
        <v>50</v>
      </c>
      <c r="I22" s="11" t="s">
        <v>18</v>
      </c>
      <c r="J22" s="52">
        <f>'[1]Costing Sept ''21'!$O$18</f>
        <v>20.777853767441862</v>
      </c>
      <c r="K22" s="178">
        <f>'[1]Costing Sept ''21'!$O$18</f>
        <v>20.777853767441862</v>
      </c>
      <c r="L22" s="178">
        <f>'[1]Costing Sept ''21'!$O$18</f>
        <v>20.777853767441862</v>
      </c>
      <c r="M22" s="178">
        <f>'[1]Costing Sept ''21'!$O$18</f>
        <v>20.777853767441862</v>
      </c>
      <c r="N22" s="178">
        <f>'[1]Costing Sept ''21'!$O$18</f>
        <v>20.777853767441862</v>
      </c>
      <c r="O22" s="178">
        <f>'[1]Costing Sept ''21'!$O$18</f>
        <v>20.777853767441862</v>
      </c>
      <c r="P22" s="76" t="s">
        <v>85</v>
      </c>
    </row>
    <row r="23" spans="1:16" ht="44.25" customHeight="1" x14ac:dyDescent="0.2">
      <c r="A23" s="300"/>
      <c r="B23" s="302"/>
      <c r="C23" s="291"/>
      <c r="D23" s="291"/>
      <c r="E23" s="286"/>
      <c r="F23" s="318"/>
      <c r="G23" s="349"/>
      <c r="H23" s="147">
        <v>50</v>
      </c>
      <c r="I23" s="135" t="s">
        <v>19</v>
      </c>
      <c r="J23" s="52">
        <f t="shared" ref="J23:O23" si="6">J22*0.98</f>
        <v>20.362296692093025</v>
      </c>
      <c r="K23" s="178">
        <f t="shared" si="6"/>
        <v>20.362296692093025</v>
      </c>
      <c r="L23" s="178">
        <f t="shared" si="6"/>
        <v>20.362296692093025</v>
      </c>
      <c r="M23" s="178">
        <f t="shared" si="6"/>
        <v>20.362296692093025</v>
      </c>
      <c r="N23" s="178">
        <f t="shared" si="6"/>
        <v>20.362296692093025</v>
      </c>
      <c r="O23" s="178">
        <f t="shared" si="6"/>
        <v>20.362296692093025</v>
      </c>
      <c r="P23" s="87" t="s">
        <v>191</v>
      </c>
    </row>
    <row r="24" spans="1:16" s="30" customFormat="1" ht="27.75" customHeight="1" x14ac:dyDescent="0.2">
      <c r="A24" s="31">
        <v>4</v>
      </c>
      <c r="B24" s="22" t="s">
        <v>55</v>
      </c>
      <c r="C24" s="157"/>
      <c r="D24" s="148"/>
      <c r="E24" s="148"/>
      <c r="F24" s="148"/>
      <c r="G24" s="148"/>
      <c r="H24" s="148"/>
      <c r="I24" s="23"/>
      <c r="J24" s="119"/>
      <c r="K24" s="179"/>
      <c r="L24" s="179"/>
      <c r="M24" s="179"/>
      <c r="N24" s="179"/>
      <c r="O24" s="179"/>
      <c r="P24" s="75"/>
    </row>
    <row r="25" spans="1:16" ht="27.75" customHeight="1" x14ac:dyDescent="0.2">
      <c r="A25" s="299">
        <v>1</v>
      </c>
      <c r="B25" s="301" t="s">
        <v>130</v>
      </c>
      <c r="C25" s="361" t="s">
        <v>83</v>
      </c>
      <c r="D25" s="361" t="s">
        <v>77</v>
      </c>
      <c r="E25" s="223"/>
      <c r="F25" s="223" t="s">
        <v>174</v>
      </c>
      <c r="G25" s="348" t="s">
        <v>136</v>
      </c>
      <c r="H25" s="223">
        <v>50</v>
      </c>
      <c r="I25" s="11" t="s">
        <v>18</v>
      </c>
      <c r="J25" s="52">
        <f>'[1]Costing Sept ''21'!$O$9</f>
        <v>75.878453038674024</v>
      </c>
      <c r="K25" s="178">
        <f>'[1]Costing Sept ''21'!$O$9</f>
        <v>75.878453038674024</v>
      </c>
      <c r="L25" s="178">
        <f>'[1]Costing Sept ''21'!$O$9</f>
        <v>75.878453038674024</v>
      </c>
      <c r="M25" s="178">
        <f>'[1]Costing Sept ''21'!$O$9</f>
        <v>75.878453038674024</v>
      </c>
      <c r="N25" s="178">
        <f>'[1]Costing Sept ''21'!$O$9</f>
        <v>75.878453038674024</v>
      </c>
      <c r="O25" s="178">
        <f>'[1]Costing Sept ''21'!$O$9</f>
        <v>75.878453038674024</v>
      </c>
      <c r="P25" s="76" t="s">
        <v>85</v>
      </c>
    </row>
    <row r="26" spans="1:16" ht="33.75" customHeight="1" x14ac:dyDescent="0.2">
      <c r="A26" s="300"/>
      <c r="B26" s="302"/>
      <c r="C26" s="362"/>
      <c r="D26" s="362"/>
      <c r="E26" s="223"/>
      <c r="F26" s="223"/>
      <c r="G26" s="349"/>
      <c r="H26" s="223"/>
      <c r="I26" s="135" t="s">
        <v>19</v>
      </c>
      <c r="J26" s="52">
        <f t="shared" ref="J26:O26" si="7">J25*0.98</f>
        <v>74.360883977900542</v>
      </c>
      <c r="K26" s="178">
        <f t="shared" si="7"/>
        <v>74.360883977900542</v>
      </c>
      <c r="L26" s="178">
        <f t="shared" si="7"/>
        <v>74.360883977900542</v>
      </c>
      <c r="M26" s="178">
        <f t="shared" si="7"/>
        <v>74.360883977900542</v>
      </c>
      <c r="N26" s="178">
        <f t="shared" si="7"/>
        <v>74.360883977900542</v>
      </c>
      <c r="O26" s="178">
        <f t="shared" si="7"/>
        <v>74.360883977900542</v>
      </c>
      <c r="P26" s="80" t="s">
        <v>86</v>
      </c>
    </row>
    <row r="27" spans="1:16" ht="27.75" customHeight="1" x14ac:dyDescent="0.2">
      <c r="A27" s="299">
        <v>1</v>
      </c>
      <c r="B27" s="301" t="s">
        <v>132</v>
      </c>
      <c r="C27" s="361" t="s">
        <v>83</v>
      </c>
      <c r="D27" s="361" t="s">
        <v>77</v>
      </c>
      <c r="E27" s="223"/>
      <c r="F27" s="223" t="s">
        <v>174</v>
      </c>
      <c r="G27" s="348" t="s">
        <v>136</v>
      </c>
      <c r="H27" s="223">
        <v>50</v>
      </c>
      <c r="I27" s="11" t="s">
        <v>18</v>
      </c>
      <c r="J27" s="52">
        <f>'[1]Costing Sept ''21'!$O$10</f>
        <v>58.617777777777789</v>
      </c>
      <c r="K27" s="178">
        <f>'[1]Costing Sept ''21'!$O$10</f>
        <v>58.617777777777789</v>
      </c>
      <c r="L27" s="178">
        <f>'[1]Costing Sept ''21'!$O$10</f>
        <v>58.617777777777789</v>
      </c>
      <c r="M27" s="178">
        <f>'[1]Costing Sept ''21'!$O$10</f>
        <v>58.617777777777789</v>
      </c>
      <c r="N27" s="178">
        <f>'[1]Costing Sept ''21'!$O$10</f>
        <v>58.617777777777789</v>
      </c>
      <c r="O27" s="178">
        <f>'[1]Costing Sept ''21'!$O$10</f>
        <v>58.617777777777789</v>
      </c>
      <c r="P27" s="76" t="s">
        <v>85</v>
      </c>
    </row>
    <row r="28" spans="1:16" ht="36" customHeight="1" x14ac:dyDescent="0.2">
      <c r="A28" s="300"/>
      <c r="B28" s="302"/>
      <c r="C28" s="362"/>
      <c r="D28" s="362"/>
      <c r="E28" s="223"/>
      <c r="F28" s="223"/>
      <c r="G28" s="349"/>
      <c r="H28" s="223"/>
      <c r="I28" s="135" t="s">
        <v>19</v>
      </c>
      <c r="J28" s="52">
        <f t="shared" ref="J28:O28" si="8">J27*0.98</f>
        <v>57.445422222222234</v>
      </c>
      <c r="K28" s="178">
        <f t="shared" si="8"/>
        <v>57.445422222222234</v>
      </c>
      <c r="L28" s="178">
        <f t="shared" si="8"/>
        <v>57.445422222222234</v>
      </c>
      <c r="M28" s="178">
        <f t="shared" si="8"/>
        <v>57.445422222222234</v>
      </c>
      <c r="N28" s="178">
        <f t="shared" si="8"/>
        <v>57.445422222222234</v>
      </c>
      <c r="O28" s="178">
        <f t="shared" si="8"/>
        <v>57.445422222222234</v>
      </c>
      <c r="P28" s="80" t="s">
        <v>86</v>
      </c>
    </row>
    <row r="29" spans="1:16" s="30" customFormat="1" ht="37.5" customHeight="1" x14ac:dyDescent="0.2">
      <c r="A29" s="21">
        <v>5</v>
      </c>
      <c r="B29" s="22" t="s">
        <v>57</v>
      </c>
      <c r="C29" s="157"/>
      <c r="D29" s="148"/>
      <c r="E29" s="148"/>
      <c r="F29" s="148"/>
      <c r="G29" s="148"/>
      <c r="H29" s="148"/>
      <c r="I29" s="23"/>
      <c r="J29" s="119"/>
      <c r="K29" s="179"/>
      <c r="L29" s="179"/>
      <c r="M29" s="179"/>
      <c r="N29" s="179"/>
      <c r="O29" s="179"/>
      <c r="P29" s="75"/>
    </row>
    <row r="30" spans="1:16" ht="37.5" customHeight="1" x14ac:dyDescent="0.2">
      <c r="A30" s="299">
        <v>1</v>
      </c>
      <c r="B30" s="301" t="s">
        <v>74</v>
      </c>
      <c r="C30" s="361" t="s">
        <v>83</v>
      </c>
      <c r="D30" s="361" t="s">
        <v>77</v>
      </c>
      <c r="E30" s="223"/>
      <c r="F30" s="223" t="s">
        <v>177</v>
      </c>
      <c r="G30" s="376" t="s">
        <v>138</v>
      </c>
      <c r="H30" s="223">
        <v>50</v>
      </c>
      <c r="I30" s="11" t="s">
        <v>18</v>
      </c>
      <c r="J30" s="52">
        <f>'[1]Costing Sept ''21'!$O$11</f>
        <v>23.467482000000004</v>
      </c>
      <c r="K30" s="178">
        <f>'[1]Costing Sept ''21'!$O$11</f>
        <v>23.467482000000004</v>
      </c>
      <c r="L30" s="178">
        <f>'[1]Costing Sept ''21'!$O$11</f>
        <v>23.467482000000004</v>
      </c>
      <c r="M30" s="178">
        <f>'[1]Costing Sept ''21'!$O$11</f>
        <v>23.467482000000004</v>
      </c>
      <c r="N30" s="178">
        <f>'[1]Costing Sept ''21'!$O$11</f>
        <v>23.467482000000004</v>
      </c>
      <c r="O30" s="178">
        <f>'[1]Costing Sept ''21'!$O$11</f>
        <v>23.467482000000004</v>
      </c>
      <c r="P30" s="76" t="s">
        <v>85</v>
      </c>
    </row>
    <row r="31" spans="1:16" ht="37.5" customHeight="1" x14ac:dyDescent="0.2">
      <c r="A31" s="300"/>
      <c r="B31" s="302"/>
      <c r="C31" s="362"/>
      <c r="D31" s="362"/>
      <c r="E31" s="223"/>
      <c r="F31" s="223"/>
      <c r="G31" s="377"/>
      <c r="H31" s="223"/>
      <c r="I31" s="135" t="s">
        <v>19</v>
      </c>
      <c r="J31" s="52">
        <f t="shared" ref="J31:O31" si="9">J30*0.98</f>
        <v>22.998132360000003</v>
      </c>
      <c r="K31" s="178">
        <f t="shared" si="9"/>
        <v>22.998132360000003</v>
      </c>
      <c r="L31" s="178">
        <f t="shared" si="9"/>
        <v>22.998132360000003</v>
      </c>
      <c r="M31" s="178">
        <f t="shared" si="9"/>
        <v>22.998132360000003</v>
      </c>
      <c r="N31" s="178">
        <f t="shared" si="9"/>
        <v>22.998132360000003</v>
      </c>
      <c r="O31" s="178">
        <f t="shared" si="9"/>
        <v>22.998132360000003</v>
      </c>
      <c r="P31" s="80" t="s">
        <v>86</v>
      </c>
    </row>
    <row r="32" spans="1:16" s="30" customFormat="1" ht="38.25" customHeight="1" x14ac:dyDescent="0.2">
      <c r="A32" s="21">
        <v>6</v>
      </c>
      <c r="B32" s="22" t="s">
        <v>58</v>
      </c>
      <c r="C32" s="157"/>
      <c r="D32" s="148"/>
      <c r="E32" s="148"/>
      <c r="F32" s="148"/>
      <c r="G32" s="148"/>
      <c r="H32" s="148"/>
      <c r="I32" s="23"/>
      <c r="J32" s="119"/>
      <c r="K32" s="179"/>
      <c r="L32" s="179"/>
      <c r="M32" s="179"/>
      <c r="N32" s="179"/>
      <c r="O32" s="179"/>
      <c r="P32" s="75"/>
    </row>
    <row r="33" spans="1:16" ht="38.25" customHeight="1" x14ac:dyDescent="0.2">
      <c r="A33" s="299">
        <v>1</v>
      </c>
      <c r="B33" s="301" t="s">
        <v>74</v>
      </c>
      <c r="C33" s="361" t="s">
        <v>83</v>
      </c>
      <c r="D33" s="361" t="s">
        <v>77</v>
      </c>
      <c r="E33" s="223"/>
      <c r="F33" s="223"/>
      <c r="G33" s="348" t="s">
        <v>140</v>
      </c>
      <c r="H33" s="223">
        <v>50</v>
      </c>
      <c r="I33" s="11" t="s">
        <v>18</v>
      </c>
      <c r="J33" s="52">
        <f>'[1]Costing Sept ''21'!$O$12</f>
        <v>15.808011049723758</v>
      </c>
      <c r="K33" s="178">
        <f>'[1]Costing Sept ''21'!$O$12</f>
        <v>15.808011049723758</v>
      </c>
      <c r="L33" s="178">
        <f>'[1]Costing Sept ''21'!$O$12</f>
        <v>15.808011049723758</v>
      </c>
      <c r="M33" s="178">
        <f>'[1]Costing Sept ''21'!$O$12</f>
        <v>15.808011049723758</v>
      </c>
      <c r="N33" s="178">
        <f>'[1]Costing Sept ''21'!$O$12</f>
        <v>15.808011049723758</v>
      </c>
      <c r="O33" s="178">
        <f>'[1]Costing Sept ''21'!$O$12</f>
        <v>15.808011049723758</v>
      </c>
      <c r="P33" s="77"/>
    </row>
    <row r="34" spans="1:16" ht="38.25" customHeight="1" x14ac:dyDescent="0.2">
      <c r="A34" s="300"/>
      <c r="B34" s="302"/>
      <c r="C34" s="362"/>
      <c r="D34" s="362"/>
      <c r="E34" s="223"/>
      <c r="F34" s="223"/>
      <c r="G34" s="349"/>
      <c r="H34" s="223"/>
      <c r="I34" s="135" t="s">
        <v>19</v>
      </c>
      <c r="J34" s="52">
        <f t="shared" ref="J34:O34" si="10">J33*0.98</f>
        <v>15.491850828729282</v>
      </c>
      <c r="K34" s="178">
        <f t="shared" si="10"/>
        <v>15.491850828729282</v>
      </c>
      <c r="L34" s="178">
        <f t="shared" si="10"/>
        <v>15.491850828729282</v>
      </c>
      <c r="M34" s="178">
        <f t="shared" si="10"/>
        <v>15.491850828729282</v>
      </c>
      <c r="N34" s="178">
        <f t="shared" si="10"/>
        <v>15.491850828729282</v>
      </c>
      <c r="O34" s="178">
        <f t="shared" si="10"/>
        <v>15.491850828729282</v>
      </c>
      <c r="P34" s="77"/>
    </row>
    <row r="35" spans="1:16" s="30" customFormat="1" ht="43.5" customHeight="1" x14ac:dyDescent="0.2">
      <c r="A35" s="21">
        <v>7</v>
      </c>
      <c r="B35" s="22" t="s">
        <v>59</v>
      </c>
      <c r="C35" s="157"/>
      <c r="D35" s="148"/>
      <c r="E35" s="148"/>
      <c r="F35" s="148"/>
      <c r="G35" s="148"/>
      <c r="H35" s="148"/>
      <c r="I35" s="23"/>
      <c r="J35" s="119"/>
      <c r="K35" s="179"/>
      <c r="L35" s="179"/>
      <c r="M35" s="179"/>
      <c r="N35" s="179"/>
      <c r="O35" s="179"/>
      <c r="P35" s="75"/>
    </row>
    <row r="36" spans="1:16" ht="43.5" customHeight="1" x14ac:dyDescent="0.2">
      <c r="A36" s="299">
        <v>1</v>
      </c>
      <c r="B36" s="301" t="s">
        <v>74</v>
      </c>
      <c r="C36" s="361" t="s">
        <v>83</v>
      </c>
      <c r="D36" s="361" t="s">
        <v>77</v>
      </c>
      <c r="E36" s="223"/>
      <c r="F36" s="223"/>
      <c r="G36" s="348" t="s">
        <v>141</v>
      </c>
      <c r="H36" s="223">
        <v>50</v>
      </c>
      <c r="I36" s="11" t="s">
        <v>18</v>
      </c>
      <c r="J36" s="52">
        <f>'[1]Costing Sept ''21'!$O$13</f>
        <v>13.229435483870969</v>
      </c>
      <c r="K36" s="178">
        <f>'[1]Costing Sept ''21'!$O$13</f>
        <v>13.229435483870969</v>
      </c>
      <c r="L36" s="178">
        <f>'[1]Costing Sept ''21'!$O$13</f>
        <v>13.229435483870969</v>
      </c>
      <c r="M36" s="178">
        <f>'[1]Costing Sept ''21'!$O$13</f>
        <v>13.229435483870969</v>
      </c>
      <c r="N36" s="178">
        <f>'[1]Costing Sept ''21'!$O$13</f>
        <v>13.229435483870969</v>
      </c>
      <c r="O36" s="178">
        <f>'[1]Costing Sept ''21'!$O$13</f>
        <v>13.229435483870969</v>
      </c>
      <c r="P36" s="76" t="s">
        <v>85</v>
      </c>
    </row>
    <row r="37" spans="1:16" ht="30.75" customHeight="1" x14ac:dyDescent="0.2">
      <c r="A37" s="300"/>
      <c r="B37" s="302"/>
      <c r="C37" s="362"/>
      <c r="D37" s="362"/>
      <c r="E37" s="223"/>
      <c r="F37" s="223"/>
      <c r="G37" s="349"/>
      <c r="H37" s="223"/>
      <c r="I37" s="135" t="s">
        <v>19</v>
      </c>
      <c r="J37" s="52">
        <f t="shared" ref="J37:O37" si="11">J36*0.98</f>
        <v>12.96484677419355</v>
      </c>
      <c r="K37" s="178">
        <f t="shared" si="11"/>
        <v>12.96484677419355</v>
      </c>
      <c r="L37" s="178">
        <f t="shared" si="11"/>
        <v>12.96484677419355</v>
      </c>
      <c r="M37" s="178">
        <f t="shared" si="11"/>
        <v>12.96484677419355</v>
      </c>
      <c r="N37" s="178">
        <f t="shared" si="11"/>
        <v>12.96484677419355</v>
      </c>
      <c r="O37" s="178">
        <f t="shared" si="11"/>
        <v>12.96484677419355</v>
      </c>
      <c r="P37" s="80" t="s">
        <v>86</v>
      </c>
    </row>
    <row r="38" spans="1:16" s="30" customFormat="1" ht="20.25" customHeight="1" x14ac:dyDescent="0.2">
      <c r="A38" s="21">
        <v>8</v>
      </c>
      <c r="B38" s="22" t="s">
        <v>60</v>
      </c>
      <c r="C38" s="157"/>
      <c r="D38" s="148"/>
      <c r="E38" s="148"/>
      <c r="F38" s="148"/>
      <c r="G38" s="148"/>
      <c r="H38" s="148"/>
      <c r="I38" s="23"/>
      <c r="J38" s="119"/>
      <c r="K38" s="179"/>
      <c r="L38" s="179"/>
      <c r="M38" s="179"/>
      <c r="N38" s="179"/>
      <c r="O38" s="179"/>
      <c r="P38" s="75"/>
    </row>
    <row r="39" spans="1:16" ht="36.75" customHeight="1" x14ac:dyDescent="0.2">
      <c r="A39" s="299">
        <v>1</v>
      </c>
      <c r="B39" s="301" t="s">
        <v>74</v>
      </c>
      <c r="C39" s="361" t="s">
        <v>83</v>
      </c>
      <c r="D39" s="361" t="s">
        <v>77</v>
      </c>
      <c r="E39" s="223"/>
      <c r="F39" s="223" t="s">
        <v>164</v>
      </c>
      <c r="G39" s="348" t="s">
        <v>142</v>
      </c>
      <c r="H39" s="223">
        <v>50</v>
      </c>
      <c r="I39" s="11" t="s">
        <v>18</v>
      </c>
      <c r="J39" s="52">
        <f>'[1]Costing Sept ''21'!$O$14</f>
        <v>10.538674033149173</v>
      </c>
      <c r="K39" s="178">
        <f>'[1]Costing Sept ''21'!$O$14</f>
        <v>10.538674033149173</v>
      </c>
      <c r="L39" s="178">
        <f>'[1]Costing Sept ''21'!$O$14</f>
        <v>10.538674033149173</v>
      </c>
      <c r="M39" s="178">
        <f>'[1]Costing Sept ''21'!$O$14</f>
        <v>10.538674033149173</v>
      </c>
      <c r="N39" s="178">
        <f>'[1]Costing Sept ''21'!$O$14</f>
        <v>10.538674033149173</v>
      </c>
      <c r="O39" s="178">
        <f>'[1]Costing Sept ''21'!$O$14</f>
        <v>10.538674033149173</v>
      </c>
      <c r="P39" s="76" t="s">
        <v>85</v>
      </c>
    </row>
    <row r="40" spans="1:16" ht="20.25" customHeight="1" x14ac:dyDescent="0.2">
      <c r="A40" s="300"/>
      <c r="B40" s="302"/>
      <c r="C40" s="362"/>
      <c r="D40" s="362"/>
      <c r="E40" s="223"/>
      <c r="F40" s="223"/>
      <c r="G40" s="349"/>
      <c r="H40" s="223"/>
      <c r="I40" s="135" t="s">
        <v>19</v>
      </c>
      <c r="J40" s="52">
        <f t="shared" ref="J40:O40" si="12">J39*0.98</f>
        <v>10.32790055248619</v>
      </c>
      <c r="K40" s="178">
        <f t="shared" si="12"/>
        <v>10.32790055248619</v>
      </c>
      <c r="L40" s="178">
        <f t="shared" si="12"/>
        <v>10.32790055248619</v>
      </c>
      <c r="M40" s="178">
        <f t="shared" si="12"/>
        <v>10.32790055248619</v>
      </c>
      <c r="N40" s="178">
        <f t="shared" si="12"/>
        <v>10.32790055248619</v>
      </c>
      <c r="O40" s="178">
        <f t="shared" si="12"/>
        <v>10.32790055248619</v>
      </c>
      <c r="P40" s="80" t="s">
        <v>86</v>
      </c>
    </row>
    <row r="41" spans="1:16" s="30" customFormat="1" ht="27" customHeight="1" x14ac:dyDescent="0.2">
      <c r="A41" s="21">
        <v>9</v>
      </c>
      <c r="B41" s="22" t="s">
        <v>61</v>
      </c>
      <c r="C41" s="157"/>
      <c r="D41" s="148"/>
      <c r="E41" s="148"/>
      <c r="F41" s="148"/>
      <c r="G41" s="148"/>
      <c r="H41" s="148"/>
      <c r="I41" s="23"/>
      <c r="J41" s="119"/>
      <c r="K41" s="179"/>
      <c r="L41" s="179"/>
      <c r="M41" s="179"/>
      <c r="N41" s="179"/>
      <c r="O41" s="179"/>
      <c r="P41" s="75"/>
    </row>
    <row r="42" spans="1:16" ht="27" customHeight="1" x14ac:dyDescent="0.2">
      <c r="A42" s="299">
        <v>1</v>
      </c>
      <c r="B42" s="301" t="s">
        <v>74</v>
      </c>
      <c r="C42" s="361" t="s">
        <v>83</v>
      </c>
      <c r="D42" s="361" t="s">
        <v>77</v>
      </c>
      <c r="E42" s="223"/>
      <c r="F42" s="223" t="s">
        <v>164</v>
      </c>
      <c r="G42" s="348" t="s">
        <v>143</v>
      </c>
      <c r="H42" s="223">
        <v>50</v>
      </c>
      <c r="I42" s="11" t="s">
        <v>18</v>
      </c>
      <c r="J42" s="52">
        <f>'[1]Costing Sept ''21'!$O$15</f>
        <v>8.8196236559139773</v>
      </c>
      <c r="K42" s="178">
        <f>'[1]Costing Sept ''21'!$O$15</f>
        <v>8.8196236559139773</v>
      </c>
      <c r="L42" s="178">
        <f>'[1]Costing Sept ''21'!$O$15</f>
        <v>8.8196236559139773</v>
      </c>
      <c r="M42" s="178">
        <f>'[1]Costing Sept ''21'!$O$15</f>
        <v>8.8196236559139773</v>
      </c>
      <c r="N42" s="178">
        <f>'[1]Costing Sept ''21'!$O$15</f>
        <v>8.8196236559139773</v>
      </c>
      <c r="O42" s="178">
        <f>'[1]Costing Sept ''21'!$O$15</f>
        <v>8.8196236559139773</v>
      </c>
      <c r="P42" s="76" t="s">
        <v>85</v>
      </c>
    </row>
    <row r="43" spans="1:16" ht="45" customHeight="1" x14ac:dyDescent="0.2">
      <c r="A43" s="300"/>
      <c r="B43" s="302"/>
      <c r="C43" s="362"/>
      <c r="D43" s="362"/>
      <c r="E43" s="223"/>
      <c r="F43" s="223"/>
      <c r="G43" s="349"/>
      <c r="H43" s="223"/>
      <c r="I43" s="135" t="s">
        <v>19</v>
      </c>
      <c r="J43" s="52">
        <f t="shared" ref="J43:O43" si="13">J42*0.98</f>
        <v>8.6432311827956969</v>
      </c>
      <c r="K43" s="178">
        <f t="shared" si="13"/>
        <v>8.6432311827956969</v>
      </c>
      <c r="L43" s="178">
        <f t="shared" si="13"/>
        <v>8.6432311827956969</v>
      </c>
      <c r="M43" s="178">
        <f t="shared" si="13"/>
        <v>8.6432311827956969</v>
      </c>
      <c r="N43" s="178">
        <f t="shared" si="13"/>
        <v>8.6432311827956969</v>
      </c>
      <c r="O43" s="178">
        <f t="shared" si="13"/>
        <v>8.6432311827956969</v>
      </c>
      <c r="P43" s="80" t="s">
        <v>86</v>
      </c>
    </row>
    <row r="44" spans="1:16" s="30" customFormat="1" ht="23.25" customHeight="1" x14ac:dyDescent="0.2">
      <c r="A44" s="21">
        <v>10</v>
      </c>
      <c r="B44" s="22" t="s">
        <v>62</v>
      </c>
      <c r="C44" s="157"/>
      <c r="D44" s="148"/>
      <c r="E44" s="148"/>
      <c r="F44" s="148"/>
      <c r="G44" s="148"/>
      <c r="H44" s="148"/>
      <c r="I44" s="23"/>
      <c r="J44" s="119"/>
      <c r="K44" s="179"/>
      <c r="L44" s="179"/>
      <c r="M44" s="179"/>
      <c r="N44" s="179"/>
      <c r="O44" s="179"/>
      <c r="P44" s="75"/>
    </row>
    <row r="45" spans="1:16" ht="27" customHeight="1" x14ac:dyDescent="0.2">
      <c r="A45" s="299">
        <v>1</v>
      </c>
      <c r="B45" s="301" t="s">
        <v>130</v>
      </c>
      <c r="C45" s="361" t="s">
        <v>83</v>
      </c>
      <c r="D45" s="361" t="s">
        <v>77</v>
      </c>
      <c r="E45" s="223"/>
      <c r="F45" s="223" t="s">
        <v>164</v>
      </c>
      <c r="G45" s="348" t="s">
        <v>144</v>
      </c>
      <c r="H45" s="223">
        <v>50</v>
      </c>
      <c r="I45" s="11" t="s">
        <v>18</v>
      </c>
      <c r="J45" s="52">
        <f>'[1]Costing Sept ''21'!$O$19</f>
        <v>10.229230769230769</v>
      </c>
      <c r="K45" s="178">
        <f>'[1]Costing Sept ''21'!$O$19</f>
        <v>10.229230769230769</v>
      </c>
      <c r="L45" s="178">
        <f>'[1]Costing Sept ''21'!$O$19</f>
        <v>10.229230769230769</v>
      </c>
      <c r="M45" s="178">
        <f>'[1]Costing Sept ''21'!$O$19</f>
        <v>10.229230769230769</v>
      </c>
      <c r="N45" s="178">
        <f>'[1]Costing Sept ''21'!$O$19</f>
        <v>10.229230769230769</v>
      </c>
      <c r="O45" s="178">
        <f>'[1]Costing Sept ''21'!$O$19</f>
        <v>10.229230769230769</v>
      </c>
      <c r="P45" s="76" t="s">
        <v>85</v>
      </c>
    </row>
    <row r="46" spans="1:16" ht="46.5" customHeight="1" x14ac:dyDescent="0.2">
      <c r="A46" s="300"/>
      <c r="B46" s="302"/>
      <c r="C46" s="362"/>
      <c r="D46" s="362"/>
      <c r="E46" s="223"/>
      <c r="F46" s="223"/>
      <c r="G46" s="349"/>
      <c r="H46" s="223"/>
      <c r="I46" s="135" t="s">
        <v>19</v>
      </c>
      <c r="J46" s="52">
        <f t="shared" ref="J46:O46" si="14">J45*0.98</f>
        <v>10.024646153846154</v>
      </c>
      <c r="K46" s="178">
        <f t="shared" si="14"/>
        <v>10.024646153846154</v>
      </c>
      <c r="L46" s="178">
        <f t="shared" si="14"/>
        <v>10.024646153846154</v>
      </c>
      <c r="M46" s="178">
        <f t="shared" si="14"/>
        <v>10.024646153846154</v>
      </c>
      <c r="N46" s="178">
        <f t="shared" si="14"/>
        <v>10.024646153846154</v>
      </c>
      <c r="O46" s="178">
        <f t="shared" si="14"/>
        <v>10.024646153846154</v>
      </c>
      <c r="P46" s="80" t="s">
        <v>86</v>
      </c>
    </row>
    <row r="47" spans="1:16" ht="27" customHeight="1" x14ac:dyDescent="0.2">
      <c r="A47" s="299">
        <v>1</v>
      </c>
      <c r="B47" s="301" t="s">
        <v>132</v>
      </c>
      <c r="C47" s="361" t="s">
        <v>83</v>
      </c>
      <c r="D47" s="361" t="s">
        <v>77</v>
      </c>
      <c r="E47" s="223"/>
      <c r="F47" s="223" t="s">
        <v>164</v>
      </c>
      <c r="G47" s="348" t="s">
        <v>145</v>
      </c>
      <c r="H47" s="223">
        <v>50</v>
      </c>
      <c r="I47" s="11" t="s">
        <v>18</v>
      </c>
      <c r="J47" s="52">
        <f>'[1]Costing Sept ''21'!$O$20</f>
        <v>15.343846153846155</v>
      </c>
      <c r="K47" s="178">
        <f>'[1]Costing Sept ''21'!$O$20</f>
        <v>15.343846153846155</v>
      </c>
      <c r="L47" s="178">
        <f>'[1]Costing Sept ''21'!$O$20</f>
        <v>15.343846153846155</v>
      </c>
      <c r="M47" s="178">
        <f>'[1]Costing Sept ''21'!$O$20</f>
        <v>15.343846153846155</v>
      </c>
      <c r="N47" s="178">
        <f>'[1]Costing Sept ''21'!$O$20</f>
        <v>15.343846153846155</v>
      </c>
      <c r="O47" s="178">
        <f>'[1]Costing Sept ''21'!$O$20</f>
        <v>15.343846153846155</v>
      </c>
      <c r="P47" s="76" t="s">
        <v>85</v>
      </c>
    </row>
    <row r="48" spans="1:16" ht="64.5" customHeight="1" x14ac:dyDescent="0.2">
      <c r="A48" s="300"/>
      <c r="B48" s="302"/>
      <c r="C48" s="362"/>
      <c r="D48" s="362"/>
      <c r="E48" s="223"/>
      <c r="F48" s="223"/>
      <c r="G48" s="349"/>
      <c r="H48" s="223"/>
      <c r="I48" s="135" t="s">
        <v>19</v>
      </c>
      <c r="J48" s="52">
        <f t="shared" ref="J48:O48" si="15">J47*0.98</f>
        <v>15.03696923076923</v>
      </c>
      <c r="K48" s="178">
        <f t="shared" si="15"/>
        <v>15.03696923076923</v>
      </c>
      <c r="L48" s="178">
        <f t="shared" si="15"/>
        <v>15.03696923076923</v>
      </c>
      <c r="M48" s="178">
        <f t="shared" si="15"/>
        <v>15.03696923076923</v>
      </c>
      <c r="N48" s="178">
        <f t="shared" si="15"/>
        <v>15.03696923076923</v>
      </c>
      <c r="O48" s="178">
        <f t="shared" si="15"/>
        <v>15.03696923076923</v>
      </c>
      <c r="P48" s="80" t="s">
        <v>86</v>
      </c>
    </row>
    <row r="49" spans="1:16" s="30" customFormat="1" ht="16.5" customHeight="1" x14ac:dyDescent="0.2">
      <c r="A49" s="21">
        <v>11</v>
      </c>
      <c r="B49" s="22" t="s">
        <v>63</v>
      </c>
      <c r="C49" s="157"/>
      <c r="D49" s="148"/>
      <c r="E49" s="148"/>
      <c r="F49" s="148"/>
      <c r="G49" s="148"/>
      <c r="H49" s="148"/>
      <c r="I49" s="23"/>
      <c r="J49" s="119"/>
      <c r="K49" s="179"/>
      <c r="L49" s="179"/>
      <c r="M49" s="179"/>
      <c r="N49" s="179"/>
      <c r="O49" s="179"/>
      <c r="P49" s="75"/>
    </row>
    <row r="50" spans="1:16" ht="27" customHeight="1" x14ac:dyDescent="0.2">
      <c r="A50" s="299">
        <v>1</v>
      </c>
      <c r="B50" s="301" t="s">
        <v>178</v>
      </c>
      <c r="C50" s="361" t="s">
        <v>83</v>
      </c>
      <c r="D50" s="361" t="s">
        <v>77</v>
      </c>
      <c r="E50" s="285"/>
      <c r="F50" s="285" t="s">
        <v>164</v>
      </c>
      <c r="G50" s="348" t="s">
        <v>146</v>
      </c>
      <c r="H50" s="285">
        <v>50</v>
      </c>
      <c r="I50" s="11" t="s">
        <v>18</v>
      </c>
      <c r="J50" s="52">
        <f>'[1]Costing Sept ''21'!$O$21</f>
        <v>15.343846153846155</v>
      </c>
      <c r="K50" s="178">
        <f>'[1]Costing Sept ''21'!$O$21</f>
        <v>15.343846153846155</v>
      </c>
      <c r="L50" s="178">
        <f>'[1]Costing Sept ''21'!$O$21</f>
        <v>15.343846153846155</v>
      </c>
      <c r="M50" s="178">
        <f>'[1]Costing Sept ''21'!$O$21</f>
        <v>15.343846153846155</v>
      </c>
      <c r="N50" s="178">
        <f>'[1]Costing Sept ''21'!$O$21</f>
        <v>15.343846153846155</v>
      </c>
      <c r="O50" s="178">
        <f>'[1]Costing Sept ''21'!$O$21</f>
        <v>15.343846153846155</v>
      </c>
      <c r="P50" s="76" t="s">
        <v>85</v>
      </c>
    </row>
    <row r="51" spans="1:16" ht="49.5" customHeight="1" x14ac:dyDescent="0.2">
      <c r="A51" s="300"/>
      <c r="B51" s="302"/>
      <c r="C51" s="362"/>
      <c r="D51" s="362"/>
      <c r="E51" s="286"/>
      <c r="F51" s="286"/>
      <c r="G51" s="349"/>
      <c r="H51" s="286"/>
      <c r="I51" s="135" t="s">
        <v>19</v>
      </c>
      <c r="J51" s="52">
        <f t="shared" ref="J51:O51" si="16">J50*0.98</f>
        <v>15.03696923076923</v>
      </c>
      <c r="K51" s="178">
        <f t="shared" si="16"/>
        <v>15.03696923076923</v>
      </c>
      <c r="L51" s="178">
        <f t="shared" si="16"/>
        <v>15.03696923076923</v>
      </c>
      <c r="M51" s="178">
        <f t="shared" si="16"/>
        <v>15.03696923076923</v>
      </c>
      <c r="N51" s="178">
        <f t="shared" si="16"/>
        <v>15.03696923076923</v>
      </c>
      <c r="O51" s="178">
        <f t="shared" si="16"/>
        <v>15.03696923076923</v>
      </c>
      <c r="P51" s="80" t="s">
        <v>86</v>
      </c>
    </row>
    <row r="52" spans="1:16" s="30" customFormat="1" ht="27.75" customHeight="1" x14ac:dyDescent="0.2">
      <c r="A52" s="21">
        <v>12</v>
      </c>
      <c r="B52" s="22" t="s">
        <v>64</v>
      </c>
      <c r="C52" s="157"/>
      <c r="D52" s="148"/>
      <c r="E52" s="148"/>
      <c r="F52" s="148"/>
      <c r="G52" s="148"/>
      <c r="H52" s="148"/>
      <c r="I52" s="23"/>
      <c r="J52" s="119"/>
      <c r="K52" s="179"/>
      <c r="L52" s="179"/>
      <c r="M52" s="179"/>
      <c r="N52" s="179"/>
      <c r="O52" s="179"/>
      <c r="P52" s="75"/>
    </row>
    <row r="53" spans="1:16" ht="27" customHeight="1" x14ac:dyDescent="0.2">
      <c r="A53" s="299">
        <v>1</v>
      </c>
      <c r="B53" s="301" t="s">
        <v>178</v>
      </c>
      <c r="C53" s="361" t="s">
        <v>83</v>
      </c>
      <c r="D53" s="361" t="s">
        <v>77</v>
      </c>
      <c r="E53" s="285"/>
      <c r="F53" s="285" t="s">
        <v>164</v>
      </c>
      <c r="G53" s="348" t="s">
        <v>147</v>
      </c>
      <c r="H53" s="285">
        <v>50</v>
      </c>
      <c r="I53" s="11" t="s">
        <v>18</v>
      </c>
      <c r="J53" s="52">
        <f>'[1]Costing Sept ''21'!$O$22</f>
        <v>15.343846153846155</v>
      </c>
      <c r="K53" s="178">
        <f>'[1]Costing Sept ''21'!$O$22</f>
        <v>15.343846153846155</v>
      </c>
      <c r="L53" s="178">
        <f>'[1]Costing Sept ''21'!$O$22</f>
        <v>15.343846153846155</v>
      </c>
      <c r="M53" s="178">
        <f>'[1]Costing Sept ''21'!$O$22</f>
        <v>15.343846153846155</v>
      </c>
      <c r="N53" s="178">
        <f>'[1]Costing Sept ''21'!$O$22</f>
        <v>15.343846153846155</v>
      </c>
      <c r="O53" s="178">
        <f>'[1]Costing Sept ''21'!$O$22</f>
        <v>15.343846153846155</v>
      </c>
      <c r="P53" s="76" t="s">
        <v>85</v>
      </c>
    </row>
    <row r="54" spans="1:16" ht="44.25" customHeight="1" x14ac:dyDescent="0.2">
      <c r="A54" s="300"/>
      <c r="B54" s="302"/>
      <c r="C54" s="362"/>
      <c r="D54" s="362"/>
      <c r="E54" s="286"/>
      <c r="F54" s="286"/>
      <c r="G54" s="349"/>
      <c r="H54" s="286"/>
      <c r="I54" s="135" t="s">
        <v>19</v>
      </c>
      <c r="J54" s="52">
        <f t="shared" ref="J54:O54" si="17">J53*0.98</f>
        <v>15.03696923076923</v>
      </c>
      <c r="K54" s="178">
        <f t="shared" si="17"/>
        <v>15.03696923076923</v>
      </c>
      <c r="L54" s="178">
        <f t="shared" si="17"/>
        <v>15.03696923076923</v>
      </c>
      <c r="M54" s="178">
        <f t="shared" si="17"/>
        <v>15.03696923076923</v>
      </c>
      <c r="N54" s="178">
        <f t="shared" si="17"/>
        <v>15.03696923076923</v>
      </c>
      <c r="O54" s="178">
        <f t="shared" si="17"/>
        <v>15.03696923076923</v>
      </c>
      <c r="P54" s="80" t="s">
        <v>86</v>
      </c>
    </row>
    <row r="55" spans="1:16" s="30" customFormat="1" ht="24" customHeight="1" x14ac:dyDescent="0.2">
      <c r="A55" s="21">
        <v>13</v>
      </c>
      <c r="B55" s="22" t="s">
        <v>65</v>
      </c>
      <c r="C55" s="157"/>
      <c r="D55" s="148"/>
      <c r="E55" s="148"/>
      <c r="F55" s="148"/>
      <c r="G55" s="148"/>
      <c r="H55" s="148"/>
      <c r="I55" s="23"/>
      <c r="J55" s="119"/>
      <c r="K55" s="179"/>
      <c r="L55" s="179"/>
      <c r="M55" s="179"/>
      <c r="N55" s="179"/>
      <c r="O55" s="179"/>
      <c r="P55" s="75"/>
    </row>
    <row r="56" spans="1:16" ht="27" customHeight="1" x14ac:dyDescent="0.2">
      <c r="A56" s="299">
        <v>1</v>
      </c>
      <c r="B56" s="301" t="s">
        <v>178</v>
      </c>
      <c r="C56" s="361" t="s">
        <v>83</v>
      </c>
      <c r="D56" s="361" t="s">
        <v>77</v>
      </c>
      <c r="E56" s="285"/>
      <c r="F56" s="285" t="s">
        <v>164</v>
      </c>
      <c r="G56" s="348" t="s">
        <v>148</v>
      </c>
      <c r="H56" s="285">
        <v>50</v>
      </c>
      <c r="I56" s="11" t="s">
        <v>18</v>
      </c>
      <c r="J56" s="52">
        <f>'[1]Costing Sept ''21'!$O$23</f>
        <v>15.343846153846155</v>
      </c>
      <c r="K56" s="178">
        <f>'[1]Costing Sept ''21'!$O$23</f>
        <v>15.343846153846155</v>
      </c>
      <c r="L56" s="178">
        <f>'[1]Costing Sept ''21'!$O$23</f>
        <v>15.343846153846155</v>
      </c>
      <c r="M56" s="178">
        <f>'[1]Costing Sept ''21'!$O$23</f>
        <v>15.343846153846155</v>
      </c>
      <c r="N56" s="178">
        <f>'[1]Costing Sept ''21'!$O$23</f>
        <v>15.343846153846155</v>
      </c>
      <c r="O56" s="178">
        <f>'[1]Costing Sept ''21'!$O$23</f>
        <v>15.343846153846155</v>
      </c>
      <c r="P56" s="76" t="s">
        <v>85</v>
      </c>
    </row>
    <row r="57" spans="1:16" ht="46.5" customHeight="1" x14ac:dyDescent="0.2">
      <c r="A57" s="300"/>
      <c r="B57" s="302"/>
      <c r="C57" s="362"/>
      <c r="D57" s="362"/>
      <c r="E57" s="286"/>
      <c r="F57" s="286"/>
      <c r="G57" s="349"/>
      <c r="H57" s="286"/>
      <c r="I57" s="135" t="s">
        <v>19</v>
      </c>
      <c r="J57" s="52">
        <f t="shared" ref="J57:O57" si="18">J56*0.98</f>
        <v>15.03696923076923</v>
      </c>
      <c r="K57" s="178">
        <f t="shared" si="18"/>
        <v>15.03696923076923</v>
      </c>
      <c r="L57" s="178">
        <f t="shared" si="18"/>
        <v>15.03696923076923</v>
      </c>
      <c r="M57" s="178">
        <f t="shared" si="18"/>
        <v>15.03696923076923</v>
      </c>
      <c r="N57" s="178">
        <f t="shared" si="18"/>
        <v>15.03696923076923</v>
      </c>
      <c r="O57" s="178">
        <f t="shared" si="18"/>
        <v>15.03696923076923</v>
      </c>
      <c r="P57" s="80" t="s">
        <v>86</v>
      </c>
    </row>
    <row r="58" spans="1:16" s="30" customFormat="1" ht="30.75" customHeight="1" x14ac:dyDescent="0.2">
      <c r="A58" s="21">
        <v>14</v>
      </c>
      <c r="B58" s="22" t="s">
        <v>66</v>
      </c>
      <c r="C58" s="157"/>
      <c r="D58" s="148"/>
      <c r="E58" s="148"/>
      <c r="F58" s="148"/>
      <c r="G58" s="148"/>
      <c r="H58" s="148"/>
      <c r="I58" s="23"/>
      <c r="J58" s="119"/>
      <c r="K58" s="179"/>
      <c r="L58" s="179"/>
      <c r="M58" s="179"/>
      <c r="N58" s="179"/>
      <c r="O58" s="179"/>
      <c r="P58" s="75"/>
    </row>
    <row r="59" spans="1:16" ht="21.75" customHeight="1" x14ac:dyDescent="0.2">
      <c r="A59" s="299">
        <v>1</v>
      </c>
      <c r="B59" s="301" t="s">
        <v>74</v>
      </c>
      <c r="C59" s="361" t="s">
        <v>83</v>
      </c>
      <c r="D59" s="361" t="s">
        <v>77</v>
      </c>
      <c r="E59" s="285"/>
      <c r="F59" s="285" t="s">
        <v>164</v>
      </c>
      <c r="G59" s="348" t="s">
        <v>149</v>
      </c>
      <c r="H59" s="285">
        <v>50</v>
      </c>
      <c r="I59" s="11" t="s">
        <v>18</v>
      </c>
      <c r="J59" s="52">
        <f>'[1]Costing Sept ''21'!$O$24</f>
        <v>16.185445161290325</v>
      </c>
      <c r="K59" s="178">
        <f>'[1]Costing Sept ''21'!$O$24</f>
        <v>16.185445161290325</v>
      </c>
      <c r="L59" s="178">
        <f>'[1]Costing Sept ''21'!$O$24</f>
        <v>16.185445161290325</v>
      </c>
      <c r="M59" s="178">
        <f>'[1]Costing Sept ''21'!$O$24</f>
        <v>16.185445161290325</v>
      </c>
      <c r="N59" s="178">
        <f>'[1]Costing Sept ''21'!$O$24</f>
        <v>16.185445161290325</v>
      </c>
      <c r="O59" s="178">
        <f>'[1]Costing Sept ''21'!$O$24</f>
        <v>16.185445161290325</v>
      </c>
      <c r="P59" s="76" t="s">
        <v>85</v>
      </c>
    </row>
    <row r="60" spans="1:16" ht="55.5" customHeight="1" x14ac:dyDescent="0.2">
      <c r="A60" s="300"/>
      <c r="B60" s="302"/>
      <c r="C60" s="362"/>
      <c r="D60" s="362"/>
      <c r="E60" s="286"/>
      <c r="F60" s="286"/>
      <c r="G60" s="349"/>
      <c r="H60" s="286"/>
      <c r="I60" s="135" t="s">
        <v>19</v>
      </c>
      <c r="J60" s="52">
        <f t="shared" ref="J60:O60" si="19">J59*0.98</f>
        <v>15.861736258064518</v>
      </c>
      <c r="K60" s="178">
        <f t="shared" si="19"/>
        <v>15.861736258064518</v>
      </c>
      <c r="L60" s="178">
        <f t="shared" si="19"/>
        <v>15.861736258064518</v>
      </c>
      <c r="M60" s="178">
        <f t="shared" si="19"/>
        <v>15.861736258064518</v>
      </c>
      <c r="N60" s="178">
        <f t="shared" si="19"/>
        <v>15.861736258064518</v>
      </c>
      <c r="O60" s="178">
        <f t="shared" si="19"/>
        <v>15.861736258064518</v>
      </c>
      <c r="P60" s="80" t="s">
        <v>86</v>
      </c>
    </row>
    <row r="61" spans="1:16" s="30" customFormat="1" ht="24" customHeight="1" x14ac:dyDescent="0.2">
      <c r="A61" s="21">
        <v>15</v>
      </c>
      <c r="B61" s="22" t="s">
        <v>67</v>
      </c>
      <c r="C61" s="157"/>
      <c r="D61" s="148"/>
      <c r="E61" s="148"/>
      <c r="F61" s="148"/>
      <c r="G61" s="148"/>
      <c r="H61" s="148"/>
      <c r="I61" s="23"/>
      <c r="J61" s="119"/>
      <c r="K61" s="179"/>
      <c r="L61" s="179"/>
      <c r="M61" s="179"/>
      <c r="N61" s="179"/>
      <c r="O61" s="179"/>
      <c r="P61" s="75"/>
    </row>
    <row r="62" spans="1:16" ht="21.75" customHeight="1" x14ac:dyDescent="0.2">
      <c r="A62" s="299">
        <v>1</v>
      </c>
      <c r="B62" s="301" t="s">
        <v>74</v>
      </c>
      <c r="C62" s="361" t="s">
        <v>83</v>
      </c>
      <c r="D62" s="361" t="s">
        <v>77</v>
      </c>
      <c r="E62" s="285"/>
      <c r="F62" s="285" t="s">
        <v>164</v>
      </c>
      <c r="G62" s="338" t="s">
        <v>150</v>
      </c>
      <c r="H62" s="285">
        <v>50</v>
      </c>
      <c r="I62" s="11" t="s">
        <v>18</v>
      </c>
      <c r="J62" s="137">
        <f>'[1]Costing Sept ''21'!$O$25</f>
        <v>2.966221089148851</v>
      </c>
      <c r="K62" s="182">
        <f>'[1]Costing Sept ''21'!$O$25</f>
        <v>2.966221089148851</v>
      </c>
      <c r="L62" s="182">
        <f>'[1]Costing Sept ''21'!$O$25</f>
        <v>2.966221089148851</v>
      </c>
      <c r="M62" s="182">
        <f>'[1]Costing Sept ''21'!$O$25</f>
        <v>2.966221089148851</v>
      </c>
      <c r="N62" s="182">
        <f>'[1]Costing Sept ''21'!$O$25</f>
        <v>2.966221089148851</v>
      </c>
      <c r="O62" s="182">
        <f>'[1]Costing Sept ''21'!$O$25</f>
        <v>2.966221089148851</v>
      </c>
      <c r="P62" s="76" t="s">
        <v>85</v>
      </c>
    </row>
    <row r="63" spans="1:16" ht="51.75" customHeight="1" x14ac:dyDescent="0.2">
      <c r="A63" s="300"/>
      <c r="B63" s="302"/>
      <c r="C63" s="362"/>
      <c r="D63" s="362"/>
      <c r="E63" s="286"/>
      <c r="F63" s="286"/>
      <c r="G63" s="339"/>
      <c r="H63" s="286"/>
      <c r="I63" s="135" t="s">
        <v>19</v>
      </c>
      <c r="J63" s="52">
        <f t="shared" ref="J63:O63" si="20">J62*0.98</f>
        <v>2.9068966673658738</v>
      </c>
      <c r="K63" s="178">
        <f t="shared" si="20"/>
        <v>2.9068966673658738</v>
      </c>
      <c r="L63" s="178">
        <f t="shared" si="20"/>
        <v>2.9068966673658738</v>
      </c>
      <c r="M63" s="178">
        <f t="shared" si="20"/>
        <v>2.9068966673658738</v>
      </c>
      <c r="N63" s="178">
        <f t="shared" si="20"/>
        <v>2.9068966673658738</v>
      </c>
      <c r="O63" s="178">
        <f t="shared" si="20"/>
        <v>2.9068966673658738</v>
      </c>
      <c r="P63" s="80" t="s">
        <v>86</v>
      </c>
    </row>
    <row r="64" spans="1:16" s="30" customFormat="1" ht="24.75" customHeight="1" x14ac:dyDescent="0.2">
      <c r="A64" s="33">
        <v>16</v>
      </c>
      <c r="B64" s="22" t="s">
        <v>68</v>
      </c>
      <c r="C64" s="157"/>
      <c r="D64" s="148"/>
      <c r="E64" s="148"/>
      <c r="F64" s="148"/>
      <c r="G64" s="148"/>
      <c r="H64" s="148"/>
      <c r="I64" s="23"/>
      <c r="J64" s="119"/>
      <c r="K64" s="179"/>
      <c r="L64" s="179"/>
      <c r="M64" s="179"/>
      <c r="N64" s="179"/>
      <c r="O64" s="179"/>
      <c r="P64" s="75"/>
    </row>
    <row r="65" spans="1:16" ht="24.75" customHeight="1" x14ac:dyDescent="0.2">
      <c r="A65" s="299">
        <v>1</v>
      </c>
      <c r="B65" s="301" t="s">
        <v>74</v>
      </c>
      <c r="C65" s="361" t="s">
        <v>83</v>
      </c>
      <c r="D65" s="361" t="s">
        <v>77</v>
      </c>
      <c r="E65" s="285"/>
      <c r="F65" s="285" t="s">
        <v>164</v>
      </c>
      <c r="G65" s="369" t="s">
        <v>151</v>
      </c>
      <c r="H65" s="285">
        <v>50</v>
      </c>
      <c r="I65" s="11" t="s">
        <v>18</v>
      </c>
      <c r="J65" s="137">
        <f>'[1]Costing Sept ''21'!$O$26</f>
        <v>52.110720000000001</v>
      </c>
      <c r="K65" s="182">
        <f>'[1]Costing Sept ''21'!$O$26</f>
        <v>52.110720000000001</v>
      </c>
      <c r="L65" s="182">
        <f>'[1]Costing Sept ''21'!$O$26</f>
        <v>52.110720000000001</v>
      </c>
      <c r="M65" s="182">
        <f>'[1]Costing Sept ''21'!$O$26</f>
        <v>52.110720000000001</v>
      </c>
      <c r="N65" s="182">
        <f>'[1]Costing Sept ''21'!$O$26</f>
        <v>52.110720000000001</v>
      </c>
      <c r="O65" s="182">
        <f>'[1]Costing Sept ''21'!$O$26</f>
        <v>52.110720000000001</v>
      </c>
      <c r="P65" s="76" t="s">
        <v>85</v>
      </c>
    </row>
    <row r="66" spans="1:16" ht="37.5" customHeight="1" x14ac:dyDescent="0.2">
      <c r="A66" s="300"/>
      <c r="B66" s="302"/>
      <c r="C66" s="362"/>
      <c r="D66" s="362"/>
      <c r="E66" s="286"/>
      <c r="F66" s="286"/>
      <c r="G66" s="369"/>
      <c r="H66" s="286"/>
      <c r="I66" s="135" t="s">
        <v>19</v>
      </c>
      <c r="J66" s="52">
        <f t="shared" ref="J66:O66" si="21">J65*0.98</f>
        <v>51.068505600000002</v>
      </c>
      <c r="K66" s="178">
        <f t="shared" si="21"/>
        <v>51.068505600000002</v>
      </c>
      <c r="L66" s="178">
        <f t="shared" si="21"/>
        <v>51.068505600000002</v>
      </c>
      <c r="M66" s="178">
        <f t="shared" si="21"/>
        <v>51.068505600000002</v>
      </c>
      <c r="N66" s="178">
        <f t="shared" si="21"/>
        <v>51.068505600000002</v>
      </c>
      <c r="O66" s="178">
        <f t="shared" si="21"/>
        <v>51.068505600000002</v>
      </c>
      <c r="P66" s="80" t="s">
        <v>86</v>
      </c>
    </row>
    <row r="67" spans="1:16" s="30" customFormat="1" ht="29.25" customHeight="1" x14ac:dyDescent="0.2">
      <c r="A67" s="21">
        <v>17</v>
      </c>
      <c r="B67" s="22" t="s">
        <v>69</v>
      </c>
      <c r="C67" s="157"/>
      <c r="D67" s="157"/>
      <c r="E67" s="157"/>
      <c r="F67" s="157"/>
      <c r="G67" s="157"/>
      <c r="H67" s="157"/>
      <c r="I67" s="23"/>
      <c r="J67" s="119"/>
      <c r="K67" s="179"/>
      <c r="L67" s="179"/>
      <c r="M67" s="179"/>
      <c r="N67" s="179"/>
      <c r="O67" s="179"/>
      <c r="P67" s="75"/>
    </row>
    <row r="68" spans="1:16" ht="24.75" customHeight="1" x14ac:dyDescent="0.2">
      <c r="A68" s="299">
        <v>1</v>
      </c>
      <c r="B68" s="301" t="s">
        <v>74</v>
      </c>
      <c r="C68" s="361" t="s">
        <v>83</v>
      </c>
      <c r="D68" s="361" t="s">
        <v>77</v>
      </c>
      <c r="E68" s="285"/>
      <c r="F68" s="285" t="s">
        <v>164</v>
      </c>
      <c r="G68" s="369" t="s">
        <v>152</v>
      </c>
      <c r="H68" s="285">
        <v>50</v>
      </c>
      <c r="I68" s="11" t="s">
        <v>18</v>
      </c>
      <c r="J68" s="137">
        <f>'[1]Costing Sept ''21'!$O$27</f>
        <v>27.685208492307691</v>
      </c>
      <c r="K68" s="182">
        <f>'[1]Costing Sept ''21'!$O$27</f>
        <v>27.685208492307691</v>
      </c>
      <c r="L68" s="182">
        <f>'[1]Costing Sept ''21'!$O$27</f>
        <v>27.685208492307691</v>
      </c>
      <c r="M68" s="182">
        <f>'[1]Costing Sept ''21'!$O$27</f>
        <v>27.685208492307691</v>
      </c>
      <c r="N68" s="182">
        <f>'[1]Costing Sept ''21'!$O$27</f>
        <v>27.685208492307691</v>
      </c>
      <c r="O68" s="182">
        <f>'[1]Costing Sept ''21'!$O$27</f>
        <v>27.685208492307691</v>
      </c>
      <c r="P68" s="76" t="s">
        <v>85</v>
      </c>
    </row>
    <row r="69" spans="1:16" ht="37.5" customHeight="1" x14ac:dyDescent="0.2">
      <c r="A69" s="300"/>
      <c r="B69" s="302"/>
      <c r="C69" s="362"/>
      <c r="D69" s="362"/>
      <c r="E69" s="286"/>
      <c r="F69" s="286"/>
      <c r="G69" s="369"/>
      <c r="H69" s="286"/>
      <c r="I69" s="135" t="s">
        <v>19</v>
      </c>
      <c r="J69" s="52">
        <f t="shared" ref="J69:O69" si="22">J68*0.98</f>
        <v>27.131504322461538</v>
      </c>
      <c r="K69" s="178">
        <f t="shared" si="22"/>
        <v>27.131504322461538</v>
      </c>
      <c r="L69" s="178">
        <f t="shared" si="22"/>
        <v>27.131504322461538</v>
      </c>
      <c r="M69" s="178">
        <f t="shared" si="22"/>
        <v>27.131504322461538</v>
      </c>
      <c r="N69" s="178">
        <f t="shared" si="22"/>
        <v>27.131504322461538</v>
      </c>
      <c r="O69" s="178">
        <f t="shared" si="22"/>
        <v>27.131504322461538</v>
      </c>
      <c r="P69" s="80" t="s">
        <v>86</v>
      </c>
    </row>
    <row r="70" spans="1:16" s="30" customFormat="1" ht="24" customHeight="1" x14ac:dyDescent="0.2">
      <c r="A70" s="21">
        <v>18</v>
      </c>
      <c r="B70" s="22" t="s">
        <v>70</v>
      </c>
      <c r="C70" s="157"/>
      <c r="D70" s="157"/>
      <c r="E70" s="157"/>
      <c r="F70" s="157"/>
      <c r="G70" s="157"/>
      <c r="H70" s="157"/>
      <c r="I70" s="23"/>
      <c r="J70" s="119"/>
      <c r="K70" s="179"/>
      <c r="L70" s="179"/>
      <c r="M70" s="179"/>
      <c r="N70" s="179"/>
      <c r="O70" s="179"/>
      <c r="P70" s="75"/>
    </row>
    <row r="71" spans="1:16" ht="24.75" customHeight="1" x14ac:dyDescent="0.2">
      <c r="A71" s="299">
        <v>1</v>
      </c>
      <c r="B71" s="301" t="s">
        <v>74</v>
      </c>
      <c r="C71" s="361" t="s">
        <v>83</v>
      </c>
      <c r="D71" s="361" t="s">
        <v>77</v>
      </c>
      <c r="E71" s="285"/>
      <c r="F71" s="285" t="s">
        <v>164</v>
      </c>
      <c r="G71" s="369" t="s">
        <v>153</v>
      </c>
      <c r="H71" s="285">
        <v>50</v>
      </c>
      <c r="I71" s="11" t="s">
        <v>18</v>
      </c>
      <c r="J71" s="137">
        <f>'[1]Costing Sept ''21'!$O$28</f>
        <v>15.189677419354839</v>
      </c>
      <c r="K71" s="182">
        <f>'[1]Costing Sept ''21'!$O$28</f>
        <v>15.189677419354839</v>
      </c>
      <c r="L71" s="182">
        <f>'[1]Costing Sept ''21'!$O$28</f>
        <v>15.189677419354839</v>
      </c>
      <c r="M71" s="182">
        <f>'[1]Costing Sept ''21'!$O$28</f>
        <v>15.189677419354839</v>
      </c>
      <c r="N71" s="182">
        <f>'[1]Costing Sept ''21'!$O$28</f>
        <v>15.189677419354839</v>
      </c>
      <c r="O71" s="182">
        <f>'[1]Costing Sept ''21'!$O$28</f>
        <v>15.189677419354839</v>
      </c>
      <c r="P71" s="76" t="s">
        <v>85</v>
      </c>
    </row>
    <row r="72" spans="1:16" ht="49.5" customHeight="1" x14ac:dyDescent="0.2">
      <c r="A72" s="300"/>
      <c r="B72" s="302"/>
      <c r="C72" s="362"/>
      <c r="D72" s="362"/>
      <c r="E72" s="286"/>
      <c r="F72" s="286"/>
      <c r="G72" s="369"/>
      <c r="H72" s="286"/>
      <c r="I72" s="135" t="s">
        <v>19</v>
      </c>
      <c r="J72" s="52">
        <f t="shared" ref="J72:O72" si="23">J71*0.98</f>
        <v>14.885883870967742</v>
      </c>
      <c r="K72" s="178">
        <f t="shared" si="23"/>
        <v>14.885883870967742</v>
      </c>
      <c r="L72" s="178">
        <f t="shared" si="23"/>
        <v>14.885883870967742</v>
      </c>
      <c r="M72" s="178">
        <f t="shared" si="23"/>
        <v>14.885883870967742</v>
      </c>
      <c r="N72" s="178">
        <f t="shared" si="23"/>
        <v>14.885883870967742</v>
      </c>
      <c r="O72" s="178">
        <f t="shared" si="23"/>
        <v>14.885883870967742</v>
      </c>
      <c r="P72" s="80" t="s">
        <v>86</v>
      </c>
    </row>
    <row r="73" spans="1:16" s="30" customFormat="1" ht="27.75" customHeight="1" x14ac:dyDescent="0.2">
      <c r="A73" s="21">
        <v>19</v>
      </c>
      <c r="B73" s="34" t="s">
        <v>20</v>
      </c>
      <c r="C73" s="21"/>
      <c r="D73" s="21"/>
      <c r="E73" s="21"/>
      <c r="F73" s="21"/>
      <c r="G73" s="21"/>
      <c r="H73" s="21"/>
      <c r="I73" s="23"/>
      <c r="J73" s="119"/>
      <c r="K73" s="179"/>
      <c r="L73" s="179"/>
      <c r="M73" s="179"/>
      <c r="N73" s="179"/>
      <c r="O73" s="179"/>
      <c r="P73" s="75"/>
    </row>
    <row r="74" spans="1:16" s="2" customFormat="1" ht="63.75" customHeight="1" x14ac:dyDescent="0.2">
      <c r="A74" s="299">
        <v>1</v>
      </c>
      <c r="B74" s="301" t="s">
        <v>130</v>
      </c>
      <c r="C74" s="291" t="s">
        <v>196</v>
      </c>
      <c r="D74" s="331" t="s">
        <v>121</v>
      </c>
      <c r="E74" s="340"/>
      <c r="F74" s="342" t="s">
        <v>156</v>
      </c>
      <c r="G74" s="338" t="s">
        <v>195</v>
      </c>
      <c r="H74" s="340" t="s">
        <v>197</v>
      </c>
      <c r="I74" s="242" t="s">
        <v>18</v>
      </c>
      <c r="J74" s="208">
        <f>'[1]Costing Sept ''21'!$O$29</f>
        <v>0.68582799999999999</v>
      </c>
      <c r="K74" s="192">
        <f>'[1]Costing Sept ''21'!$O$29</f>
        <v>0.68582799999999999</v>
      </c>
      <c r="L74" s="192">
        <f>'[1]Costing Sept ''21'!$O$29</f>
        <v>0.68582799999999999</v>
      </c>
      <c r="M74" s="192">
        <f>'[1]Costing Sept ''21'!$O$29</f>
        <v>0.68582799999999999</v>
      </c>
      <c r="N74" s="192">
        <f>'[1]Costing Sept ''21'!$O$29</f>
        <v>0.68582799999999999</v>
      </c>
      <c r="O74" s="192">
        <f>'[1]Costing Sept ''21'!$O$29</f>
        <v>0.68582799999999999</v>
      </c>
      <c r="P74" s="191" t="s">
        <v>198</v>
      </c>
    </row>
    <row r="75" spans="1:16" ht="24" customHeight="1" x14ac:dyDescent="0.2">
      <c r="A75" s="300"/>
      <c r="B75" s="302"/>
      <c r="C75" s="291"/>
      <c r="D75" s="332"/>
      <c r="E75" s="341"/>
      <c r="F75" s="343"/>
      <c r="G75" s="339"/>
      <c r="H75" s="341"/>
      <c r="I75" s="139" t="s">
        <v>19</v>
      </c>
      <c r="J75" s="208">
        <f>'[1]Costing Sept ''21'!$O$29</f>
        <v>0.68582799999999999</v>
      </c>
      <c r="K75" s="192">
        <f>'[1]Costing Sept ''21'!$O$29</f>
        <v>0.68582799999999999</v>
      </c>
      <c r="L75" s="192">
        <f>'[1]Costing Sept ''21'!$O$29</f>
        <v>0.68582799999999999</v>
      </c>
      <c r="M75" s="192">
        <f>'[1]Costing Sept ''21'!$O$29</f>
        <v>0.68582799999999999</v>
      </c>
      <c r="N75" s="192">
        <f>'[1]Costing Sept ''21'!$O$29</f>
        <v>0.68582799999999999</v>
      </c>
      <c r="O75" s="192">
        <f>'[1]Costing Sept ''21'!$O$29</f>
        <v>0.68582799999999999</v>
      </c>
      <c r="P75" s="191" t="s">
        <v>198</v>
      </c>
    </row>
    <row r="76" spans="1:16" s="2" customFormat="1" ht="63.75" customHeight="1" x14ac:dyDescent="0.2">
      <c r="A76" s="299">
        <v>1</v>
      </c>
      <c r="B76" s="301" t="s">
        <v>132</v>
      </c>
      <c r="C76" s="291" t="s">
        <v>196</v>
      </c>
      <c r="D76" s="331" t="s">
        <v>121</v>
      </c>
      <c r="E76" s="340"/>
      <c r="F76" s="342" t="s">
        <v>156</v>
      </c>
      <c r="G76" s="338" t="s">
        <v>199</v>
      </c>
      <c r="H76" s="340" t="s">
        <v>197</v>
      </c>
      <c r="I76" s="242" t="s">
        <v>18</v>
      </c>
      <c r="J76" s="208">
        <f>'[1]Costing Sept ''21'!$O$30</f>
        <v>0.82611100000000004</v>
      </c>
      <c r="K76" s="192">
        <f>'[1]Costing Sept ''21'!$O$30</f>
        <v>0.82611100000000004</v>
      </c>
      <c r="L76" s="192">
        <f>'[1]Costing Sept ''21'!$O$30</f>
        <v>0.82611100000000004</v>
      </c>
      <c r="M76" s="192">
        <f>'[1]Costing Sept ''21'!$O$30</f>
        <v>0.82611100000000004</v>
      </c>
      <c r="N76" s="192">
        <f>'[1]Costing Sept ''21'!$O$30</f>
        <v>0.82611100000000004</v>
      </c>
      <c r="O76" s="192">
        <f>'[1]Costing Sept ''21'!$O$30</f>
        <v>0.82611100000000004</v>
      </c>
      <c r="P76" s="191" t="s">
        <v>198</v>
      </c>
    </row>
    <row r="77" spans="1:16" ht="24" customHeight="1" x14ac:dyDescent="0.2">
      <c r="A77" s="300"/>
      <c r="B77" s="302"/>
      <c r="C77" s="291"/>
      <c r="D77" s="332"/>
      <c r="E77" s="341"/>
      <c r="F77" s="343"/>
      <c r="G77" s="339"/>
      <c r="H77" s="341"/>
      <c r="I77" s="139" t="s">
        <v>19</v>
      </c>
      <c r="J77" s="208">
        <f>'[1]Costing Sept ''21'!$O$30</f>
        <v>0.82611100000000004</v>
      </c>
      <c r="K77" s="192">
        <f>'[1]Costing Sept ''21'!$O$30</f>
        <v>0.82611100000000004</v>
      </c>
      <c r="L77" s="192">
        <f>'[1]Costing Sept ''21'!$O$30</f>
        <v>0.82611100000000004</v>
      </c>
      <c r="M77" s="192">
        <f>'[1]Costing Sept ''21'!$O$30</f>
        <v>0.82611100000000004</v>
      </c>
      <c r="N77" s="192">
        <f>'[1]Costing Sept ''21'!$O$30</f>
        <v>0.82611100000000004</v>
      </c>
      <c r="O77" s="192">
        <f>'[1]Costing Sept ''21'!$O$30</f>
        <v>0.82611100000000004</v>
      </c>
      <c r="P77" s="191" t="s">
        <v>198</v>
      </c>
    </row>
    <row r="78" spans="1:16" s="2" customFormat="1" ht="59.25" customHeight="1" x14ac:dyDescent="0.2">
      <c r="A78" s="299">
        <v>1</v>
      </c>
      <c r="B78" s="301" t="s">
        <v>166</v>
      </c>
      <c r="C78" s="291" t="s">
        <v>196</v>
      </c>
      <c r="D78" s="331" t="s">
        <v>121</v>
      </c>
      <c r="E78" s="340"/>
      <c r="F78" s="342" t="s">
        <v>156</v>
      </c>
      <c r="G78" s="338" t="s">
        <v>199</v>
      </c>
      <c r="H78" s="340" t="s">
        <v>197</v>
      </c>
      <c r="I78" s="242" t="s">
        <v>18</v>
      </c>
      <c r="J78" s="208">
        <f>'[1]Costing Sept ''21'!$O$31</f>
        <v>0.62348000000000015</v>
      </c>
      <c r="K78" s="192">
        <f>'[1]Costing Sept ''21'!$O$31</f>
        <v>0.62348000000000015</v>
      </c>
      <c r="L78" s="192">
        <f>'[1]Costing Sept ''21'!$O$31</f>
        <v>0.62348000000000015</v>
      </c>
      <c r="M78" s="192">
        <f>'[1]Costing Sept ''21'!$O$31</f>
        <v>0.62348000000000015</v>
      </c>
      <c r="N78" s="192">
        <f>'[1]Costing Sept ''21'!$O$31</f>
        <v>0.62348000000000015</v>
      </c>
      <c r="O78" s="192">
        <f>'[1]Costing Sept ''21'!$O$31</f>
        <v>0.62348000000000015</v>
      </c>
      <c r="P78" s="191" t="s">
        <v>198</v>
      </c>
    </row>
    <row r="79" spans="1:16" ht="29.25" customHeight="1" x14ac:dyDescent="0.2">
      <c r="A79" s="300"/>
      <c r="B79" s="302"/>
      <c r="C79" s="291"/>
      <c r="D79" s="332"/>
      <c r="E79" s="341"/>
      <c r="F79" s="343"/>
      <c r="G79" s="339"/>
      <c r="H79" s="341"/>
      <c r="I79" s="139" t="s">
        <v>19</v>
      </c>
      <c r="J79" s="208">
        <f>'[1]Costing Sept ''21'!$O$31</f>
        <v>0.62348000000000015</v>
      </c>
      <c r="K79" s="192">
        <f>'[1]Costing Sept ''21'!$O$31</f>
        <v>0.62348000000000015</v>
      </c>
      <c r="L79" s="192">
        <f>'[1]Costing Sept ''21'!$O$31</f>
        <v>0.62348000000000015</v>
      </c>
      <c r="M79" s="192">
        <f>'[1]Costing Sept ''21'!$O$31</f>
        <v>0.62348000000000015</v>
      </c>
      <c r="N79" s="192">
        <f>'[1]Costing Sept ''21'!$O$31</f>
        <v>0.62348000000000015</v>
      </c>
      <c r="O79" s="192">
        <f>'[1]Costing Sept ''21'!$O$31</f>
        <v>0.62348000000000015</v>
      </c>
      <c r="P79" s="191" t="s">
        <v>198</v>
      </c>
    </row>
    <row r="80" spans="1:16" s="2" customFormat="1" ht="59.25" customHeight="1" x14ac:dyDescent="0.2">
      <c r="A80" s="299">
        <v>1</v>
      </c>
      <c r="B80" s="301" t="s">
        <v>169</v>
      </c>
      <c r="C80" s="291" t="s">
        <v>196</v>
      </c>
      <c r="D80" s="331" t="s">
        <v>121</v>
      </c>
      <c r="E80" s="340"/>
      <c r="F80" s="342" t="s">
        <v>156</v>
      </c>
      <c r="G80" s="338" t="s">
        <v>200</v>
      </c>
      <c r="H80" s="340" t="s">
        <v>197</v>
      </c>
      <c r="I80" s="242" t="s">
        <v>18</v>
      </c>
      <c r="J80" s="208">
        <f>'[1]Costing Sept ''21'!$O$32</f>
        <v>0.65465400000000007</v>
      </c>
      <c r="K80" s="192">
        <f>'[1]Costing Sept ''21'!$O$32</f>
        <v>0.65465400000000007</v>
      </c>
      <c r="L80" s="192">
        <f>'[1]Costing Sept ''21'!$O$32</f>
        <v>0.65465400000000007</v>
      </c>
      <c r="M80" s="192">
        <f>'[1]Costing Sept ''21'!$O$32</f>
        <v>0.65465400000000007</v>
      </c>
      <c r="N80" s="192">
        <f>'[1]Costing Sept ''21'!$O$32</f>
        <v>0.65465400000000007</v>
      </c>
      <c r="O80" s="192">
        <f>'[1]Costing Sept ''21'!$O$32</f>
        <v>0.65465400000000007</v>
      </c>
      <c r="P80" s="191" t="s">
        <v>198</v>
      </c>
    </row>
    <row r="81" spans="1:16" ht="37.5" customHeight="1" x14ac:dyDescent="0.2">
      <c r="A81" s="300"/>
      <c r="B81" s="302"/>
      <c r="C81" s="291"/>
      <c r="D81" s="332"/>
      <c r="E81" s="341"/>
      <c r="F81" s="343"/>
      <c r="G81" s="339"/>
      <c r="H81" s="341"/>
      <c r="I81" s="139" t="s">
        <v>19</v>
      </c>
      <c r="J81" s="208">
        <f>'[1]Costing Sept ''21'!$O$32</f>
        <v>0.65465400000000007</v>
      </c>
      <c r="K81" s="192">
        <f>'[1]Costing Sept ''21'!$O$32</f>
        <v>0.65465400000000007</v>
      </c>
      <c r="L81" s="192">
        <f>'[1]Costing Sept ''21'!$O$32</f>
        <v>0.65465400000000007</v>
      </c>
      <c r="M81" s="192">
        <f>'[1]Costing Sept ''21'!$O$32</f>
        <v>0.65465400000000007</v>
      </c>
      <c r="N81" s="192">
        <f>'[1]Costing Sept ''21'!$O$32</f>
        <v>0.65465400000000007</v>
      </c>
      <c r="O81" s="192">
        <f>'[1]Costing Sept ''21'!$O$32</f>
        <v>0.65465400000000007</v>
      </c>
      <c r="P81" s="191" t="s">
        <v>198</v>
      </c>
    </row>
    <row r="82" spans="1:16" s="2" customFormat="1" ht="59.25" customHeight="1" x14ac:dyDescent="0.2">
      <c r="A82" s="299">
        <v>1</v>
      </c>
      <c r="B82" s="301" t="s">
        <v>170</v>
      </c>
      <c r="C82" s="291" t="s">
        <v>196</v>
      </c>
      <c r="D82" s="331" t="s">
        <v>121</v>
      </c>
      <c r="E82" s="340"/>
      <c r="F82" s="342" t="s">
        <v>156</v>
      </c>
      <c r="G82" s="338" t="s">
        <v>201</v>
      </c>
      <c r="H82" s="340" t="s">
        <v>197</v>
      </c>
      <c r="I82" s="242" t="s">
        <v>18</v>
      </c>
      <c r="J82" s="208">
        <f>'[1]Costing Sept ''21'!$O$33</f>
        <v>0.592306</v>
      </c>
      <c r="K82" s="192">
        <f>'[1]Costing Sept ''21'!$O$33</f>
        <v>0.592306</v>
      </c>
      <c r="L82" s="192">
        <f>'[1]Costing Sept ''21'!$O$33</f>
        <v>0.592306</v>
      </c>
      <c r="M82" s="192">
        <f>'[1]Costing Sept ''21'!$O$33</f>
        <v>0.592306</v>
      </c>
      <c r="N82" s="192">
        <f>'[1]Costing Sept ''21'!$O$33</f>
        <v>0.592306</v>
      </c>
      <c r="O82" s="192">
        <f>'[1]Costing Sept ''21'!$O$33</f>
        <v>0.592306</v>
      </c>
      <c r="P82" s="191" t="s">
        <v>198</v>
      </c>
    </row>
    <row r="83" spans="1:16" ht="37.5" customHeight="1" x14ac:dyDescent="0.2">
      <c r="A83" s="300"/>
      <c r="B83" s="302"/>
      <c r="C83" s="291"/>
      <c r="D83" s="332"/>
      <c r="E83" s="341"/>
      <c r="F83" s="343"/>
      <c r="G83" s="339"/>
      <c r="H83" s="341"/>
      <c r="I83" s="139" t="s">
        <v>19</v>
      </c>
      <c r="J83" s="208">
        <f>'[1]Costing Sept ''21'!$O$33</f>
        <v>0.592306</v>
      </c>
      <c r="K83" s="192">
        <f>'[1]Costing Sept ''21'!$O$33</f>
        <v>0.592306</v>
      </c>
      <c r="L83" s="192">
        <f>'[1]Costing Sept ''21'!$O$33</f>
        <v>0.592306</v>
      </c>
      <c r="M83" s="192">
        <f>'[1]Costing Sept ''21'!$O$33</f>
        <v>0.592306</v>
      </c>
      <c r="N83" s="192">
        <f>'[1]Costing Sept ''21'!$O$33</f>
        <v>0.592306</v>
      </c>
      <c r="O83" s="192">
        <f>'[1]Costing Sept ''21'!$O$33</f>
        <v>0.592306</v>
      </c>
      <c r="P83" s="191" t="s">
        <v>198</v>
      </c>
    </row>
    <row r="84" spans="1:16" s="2" customFormat="1" ht="59.25" customHeight="1" x14ac:dyDescent="0.2">
      <c r="A84" s="299">
        <v>1</v>
      </c>
      <c r="B84" s="301" t="s">
        <v>202</v>
      </c>
      <c r="C84" s="291" t="s">
        <v>196</v>
      </c>
      <c r="D84" s="331" t="s">
        <v>121</v>
      </c>
      <c r="E84" s="340"/>
      <c r="F84" s="342" t="s">
        <v>156</v>
      </c>
      <c r="G84" s="338" t="s">
        <v>203</v>
      </c>
      <c r="H84" s="340" t="s">
        <v>197</v>
      </c>
      <c r="I84" s="242" t="s">
        <v>18</v>
      </c>
      <c r="J84" s="208">
        <f>'[1]Costing Sept ''21'!$O$34</f>
        <v>0.62348000000000015</v>
      </c>
      <c r="K84" s="192">
        <f>'[1]Costing Sept ''21'!$O$34</f>
        <v>0.62348000000000015</v>
      </c>
      <c r="L84" s="192">
        <f>'[1]Costing Sept ''21'!$O$34</f>
        <v>0.62348000000000015</v>
      </c>
      <c r="M84" s="192">
        <f>'[1]Costing Sept ''21'!$O$34</f>
        <v>0.62348000000000015</v>
      </c>
      <c r="N84" s="192">
        <f>'[1]Costing Sept ''21'!$O$34</f>
        <v>0.62348000000000015</v>
      </c>
      <c r="O84" s="192">
        <f>'[1]Costing Sept ''21'!$O$34</f>
        <v>0.62348000000000015</v>
      </c>
      <c r="P84" s="191" t="s">
        <v>198</v>
      </c>
    </row>
    <row r="85" spans="1:16" ht="51.75" customHeight="1" x14ac:dyDescent="0.2">
      <c r="A85" s="300"/>
      <c r="B85" s="302"/>
      <c r="C85" s="291"/>
      <c r="D85" s="332"/>
      <c r="E85" s="341"/>
      <c r="F85" s="343"/>
      <c r="G85" s="339"/>
      <c r="H85" s="341"/>
      <c r="I85" s="139" t="s">
        <v>19</v>
      </c>
      <c r="J85" s="208">
        <f>'[1]Costing Sept ''21'!$O$34</f>
        <v>0.62348000000000015</v>
      </c>
      <c r="K85" s="192">
        <f>'[1]Costing Sept ''21'!$O$34</f>
        <v>0.62348000000000015</v>
      </c>
      <c r="L85" s="192">
        <f>'[1]Costing Sept ''21'!$O$34</f>
        <v>0.62348000000000015</v>
      </c>
      <c r="M85" s="192">
        <f>'[1]Costing Sept ''21'!$O$34</f>
        <v>0.62348000000000015</v>
      </c>
      <c r="N85" s="192">
        <f>'[1]Costing Sept ''21'!$O$34</f>
        <v>0.62348000000000015</v>
      </c>
      <c r="O85" s="192">
        <f>'[1]Costing Sept ''21'!$O$34</f>
        <v>0.62348000000000015</v>
      </c>
      <c r="P85" s="191" t="s">
        <v>198</v>
      </c>
    </row>
    <row r="86" spans="1:16" s="2" customFormat="1" ht="59.25" customHeight="1" x14ac:dyDescent="0.2">
      <c r="A86" s="299">
        <v>1</v>
      </c>
      <c r="B86" s="301" t="s">
        <v>204</v>
      </c>
      <c r="C86" s="291" t="s">
        <v>196</v>
      </c>
      <c r="D86" s="331" t="s">
        <v>121</v>
      </c>
      <c r="E86" s="340"/>
      <c r="F86" s="342" t="s">
        <v>156</v>
      </c>
      <c r="G86" s="338" t="s">
        <v>205</v>
      </c>
      <c r="H86" s="340" t="s">
        <v>197</v>
      </c>
      <c r="I86" s="242" t="s">
        <v>18</v>
      </c>
      <c r="J86" s="208">
        <f>'[1]Costing Sept ''21'!$O$35</f>
        <v>0.51437100000000002</v>
      </c>
      <c r="K86" s="192">
        <f>'[1]Costing Sept ''21'!$O$35</f>
        <v>0.51437100000000002</v>
      </c>
      <c r="L86" s="192">
        <f>'[1]Costing Sept ''21'!$O$35</f>
        <v>0.51437100000000002</v>
      </c>
      <c r="M86" s="192">
        <f>'[1]Costing Sept ''21'!$O$35</f>
        <v>0.51437100000000002</v>
      </c>
      <c r="N86" s="192">
        <f>'[1]Costing Sept ''21'!$O$35</f>
        <v>0.51437100000000002</v>
      </c>
      <c r="O86" s="192">
        <f>'[1]Costing Sept ''21'!$O$35</f>
        <v>0.51437100000000002</v>
      </c>
      <c r="P86" s="191" t="s">
        <v>198</v>
      </c>
    </row>
    <row r="87" spans="1:16" ht="51.75" customHeight="1" x14ac:dyDescent="0.2">
      <c r="A87" s="300"/>
      <c r="B87" s="302"/>
      <c r="C87" s="291"/>
      <c r="D87" s="332"/>
      <c r="E87" s="341"/>
      <c r="F87" s="343"/>
      <c r="G87" s="339"/>
      <c r="H87" s="341"/>
      <c r="I87" s="139" t="s">
        <v>19</v>
      </c>
      <c r="J87" s="208">
        <f>'[1]Costing Sept ''21'!$O$35</f>
        <v>0.51437100000000002</v>
      </c>
      <c r="K87" s="192">
        <f>'[1]Costing Sept ''21'!$O$35</f>
        <v>0.51437100000000002</v>
      </c>
      <c r="L87" s="192">
        <f>'[1]Costing Sept ''21'!$O$35</f>
        <v>0.51437100000000002</v>
      </c>
      <c r="M87" s="192">
        <f>'[1]Costing Sept ''21'!$O$35</f>
        <v>0.51437100000000002</v>
      </c>
      <c r="N87" s="192">
        <f>'[1]Costing Sept ''21'!$O$35</f>
        <v>0.51437100000000002</v>
      </c>
      <c r="O87" s="192">
        <f>'[1]Costing Sept ''21'!$O$35</f>
        <v>0.51437100000000002</v>
      </c>
      <c r="P87" s="191" t="s">
        <v>198</v>
      </c>
    </row>
    <row r="88" spans="1:16" s="2" customFormat="1" ht="59.25" customHeight="1" x14ac:dyDescent="0.2">
      <c r="A88" s="299">
        <v>1</v>
      </c>
      <c r="B88" s="301" t="s">
        <v>206</v>
      </c>
      <c r="C88" s="291" t="s">
        <v>196</v>
      </c>
      <c r="D88" s="331" t="s">
        <v>121</v>
      </c>
      <c r="E88" s="340"/>
      <c r="F88" s="342" t="s">
        <v>156</v>
      </c>
      <c r="G88" s="338" t="s">
        <v>207</v>
      </c>
      <c r="H88" s="340" t="s">
        <v>197</v>
      </c>
      <c r="I88" s="242" t="s">
        <v>18</v>
      </c>
      <c r="J88" s="208">
        <f>'[1]Costing Sept ''21'!$O$36</f>
        <v>0.62348000000000015</v>
      </c>
      <c r="K88" s="192">
        <f>'[1]Costing Sept ''21'!$O$36</f>
        <v>0.62348000000000015</v>
      </c>
      <c r="L88" s="192">
        <f>'[1]Costing Sept ''21'!$O$36</f>
        <v>0.62348000000000015</v>
      </c>
      <c r="M88" s="192">
        <f>'[1]Costing Sept ''21'!$O$36</f>
        <v>0.62348000000000015</v>
      </c>
      <c r="N88" s="192">
        <f>'[1]Costing Sept ''21'!$O$36</f>
        <v>0.62348000000000015</v>
      </c>
      <c r="O88" s="192">
        <f>'[1]Costing Sept ''21'!$O$36</f>
        <v>0.62348000000000015</v>
      </c>
      <c r="P88" s="191" t="s">
        <v>198</v>
      </c>
    </row>
    <row r="89" spans="1:16" ht="51.75" customHeight="1" x14ac:dyDescent="0.2">
      <c r="A89" s="300"/>
      <c r="B89" s="302"/>
      <c r="C89" s="291"/>
      <c r="D89" s="332"/>
      <c r="E89" s="341"/>
      <c r="F89" s="343"/>
      <c r="G89" s="339"/>
      <c r="H89" s="341"/>
      <c r="I89" s="139" t="s">
        <v>19</v>
      </c>
      <c r="J89" s="208">
        <f>'[1]Costing Sept ''21'!$O$36</f>
        <v>0.62348000000000015</v>
      </c>
      <c r="K89" s="192">
        <f>'[1]Costing Sept ''21'!$O$36</f>
        <v>0.62348000000000015</v>
      </c>
      <c r="L89" s="192">
        <f>'[1]Costing Sept ''21'!$O$36</f>
        <v>0.62348000000000015</v>
      </c>
      <c r="M89" s="192">
        <f>'[1]Costing Sept ''21'!$O$36</f>
        <v>0.62348000000000015</v>
      </c>
      <c r="N89" s="192">
        <f>'[1]Costing Sept ''21'!$O$36</f>
        <v>0.62348000000000015</v>
      </c>
      <c r="O89" s="192">
        <f>'[1]Costing Sept ''21'!$O$36</f>
        <v>0.62348000000000015</v>
      </c>
      <c r="P89" s="191" t="s">
        <v>198</v>
      </c>
    </row>
    <row r="90" spans="1:16" s="2" customFormat="1" ht="59.25" customHeight="1" x14ac:dyDescent="0.2">
      <c r="A90" s="299">
        <v>1</v>
      </c>
      <c r="B90" s="301" t="s">
        <v>208</v>
      </c>
      <c r="C90" s="291" t="s">
        <v>196</v>
      </c>
      <c r="D90" s="331" t="s">
        <v>121</v>
      </c>
      <c r="E90" s="340"/>
      <c r="F90" s="342" t="s">
        <v>156</v>
      </c>
      <c r="G90" s="338" t="s">
        <v>209</v>
      </c>
      <c r="H90" s="340" t="s">
        <v>197</v>
      </c>
      <c r="I90" s="242" t="s">
        <v>18</v>
      </c>
      <c r="J90" s="208">
        <f>'[1]Costing Sept ''21'!$O$37</f>
        <v>0.74817600000000006</v>
      </c>
      <c r="K90" s="192">
        <f>'[1]Costing Sept ''21'!$O$37</f>
        <v>0.74817600000000006</v>
      </c>
      <c r="L90" s="192">
        <f>'[1]Costing Sept ''21'!$O$37</f>
        <v>0.74817600000000006</v>
      </c>
      <c r="M90" s="192">
        <f>'[1]Costing Sept ''21'!$O$37</f>
        <v>0.74817600000000006</v>
      </c>
      <c r="N90" s="192">
        <f>'[1]Costing Sept ''21'!$O$37</f>
        <v>0.74817600000000006</v>
      </c>
      <c r="O90" s="192">
        <f>'[1]Costing Sept ''21'!$O$37</f>
        <v>0.74817600000000006</v>
      </c>
      <c r="P90" s="191" t="s">
        <v>198</v>
      </c>
    </row>
    <row r="91" spans="1:16" ht="35.25" customHeight="1" x14ac:dyDescent="0.2">
      <c r="A91" s="300"/>
      <c r="B91" s="302"/>
      <c r="C91" s="291"/>
      <c r="D91" s="332"/>
      <c r="E91" s="341"/>
      <c r="F91" s="343"/>
      <c r="G91" s="339"/>
      <c r="H91" s="341"/>
      <c r="I91" s="139" t="s">
        <v>19</v>
      </c>
      <c r="J91" s="208">
        <f>'[1]Costing Sept ''21'!$O$37</f>
        <v>0.74817600000000006</v>
      </c>
      <c r="K91" s="192">
        <f>'[1]Costing Sept ''21'!$O$37</f>
        <v>0.74817600000000006</v>
      </c>
      <c r="L91" s="192">
        <f>'[1]Costing Sept ''21'!$O$37</f>
        <v>0.74817600000000006</v>
      </c>
      <c r="M91" s="192">
        <f>'[1]Costing Sept ''21'!$O$37</f>
        <v>0.74817600000000006</v>
      </c>
      <c r="N91" s="192">
        <f>'[1]Costing Sept ''21'!$O$37</f>
        <v>0.74817600000000006</v>
      </c>
      <c r="O91" s="192">
        <f>'[1]Costing Sept ''21'!$O$37</f>
        <v>0.74817600000000006</v>
      </c>
      <c r="P91" s="191" t="s">
        <v>198</v>
      </c>
    </row>
    <row r="92" spans="1:16" s="2" customFormat="1" ht="59.25" customHeight="1" x14ac:dyDescent="0.2">
      <c r="A92" s="299">
        <v>1</v>
      </c>
      <c r="B92" s="301" t="s">
        <v>210</v>
      </c>
      <c r="C92" s="291" t="s">
        <v>196</v>
      </c>
      <c r="D92" s="331" t="s">
        <v>121</v>
      </c>
      <c r="E92" s="340"/>
      <c r="F92" s="342" t="s">
        <v>156</v>
      </c>
      <c r="G92" s="338" t="s">
        <v>211</v>
      </c>
      <c r="H92" s="340" t="s">
        <v>197</v>
      </c>
      <c r="I92" s="242" t="s">
        <v>18</v>
      </c>
      <c r="J92" s="208">
        <f>'[1]Costing Sept ''21'!$O$38</f>
        <v>0.93522000000000005</v>
      </c>
      <c r="K92" s="192">
        <f>'[1]Costing Sept ''21'!$O$38</f>
        <v>0.93522000000000005</v>
      </c>
      <c r="L92" s="192">
        <f>'[1]Costing Sept ''21'!$O$38</f>
        <v>0.93522000000000005</v>
      </c>
      <c r="M92" s="192">
        <f>'[1]Costing Sept ''21'!$O$38</f>
        <v>0.93522000000000005</v>
      </c>
      <c r="N92" s="192">
        <f>'[1]Costing Sept ''21'!$O$38</f>
        <v>0.93522000000000005</v>
      </c>
      <c r="O92" s="192">
        <f>'[1]Costing Sept ''21'!$O$38</f>
        <v>0.93522000000000005</v>
      </c>
      <c r="P92" s="191" t="s">
        <v>198</v>
      </c>
    </row>
    <row r="93" spans="1:16" ht="35.25" customHeight="1" x14ac:dyDescent="0.2">
      <c r="A93" s="300"/>
      <c r="B93" s="302"/>
      <c r="C93" s="291"/>
      <c r="D93" s="332"/>
      <c r="E93" s="341"/>
      <c r="F93" s="343"/>
      <c r="G93" s="339"/>
      <c r="H93" s="341"/>
      <c r="I93" s="139" t="s">
        <v>19</v>
      </c>
      <c r="J93" s="208">
        <f>'[1]Costing Sept ''21'!$O$38</f>
        <v>0.93522000000000005</v>
      </c>
      <c r="K93" s="192">
        <f>'[1]Costing Sept ''21'!$O$38</f>
        <v>0.93522000000000005</v>
      </c>
      <c r="L93" s="192">
        <f>'[1]Costing Sept ''21'!$O$38</f>
        <v>0.93522000000000005</v>
      </c>
      <c r="M93" s="192">
        <f>'[1]Costing Sept ''21'!$O$38</f>
        <v>0.93522000000000005</v>
      </c>
      <c r="N93" s="192">
        <f>'[1]Costing Sept ''21'!$O$38</f>
        <v>0.93522000000000005</v>
      </c>
      <c r="O93" s="192">
        <f>'[1]Costing Sept ''21'!$O$38</f>
        <v>0.93522000000000005</v>
      </c>
      <c r="P93" s="191" t="s">
        <v>198</v>
      </c>
    </row>
    <row r="94" spans="1:16" s="2" customFormat="1" ht="59.25" customHeight="1" x14ac:dyDescent="0.2">
      <c r="A94" s="299">
        <v>1</v>
      </c>
      <c r="B94" s="301" t="s">
        <v>212</v>
      </c>
      <c r="C94" s="291" t="s">
        <v>196</v>
      </c>
      <c r="D94" s="331" t="s">
        <v>121</v>
      </c>
      <c r="E94" s="340"/>
      <c r="F94" s="342" t="s">
        <v>156</v>
      </c>
      <c r="G94" s="338" t="s">
        <v>213</v>
      </c>
      <c r="H94" s="340" t="s">
        <v>197</v>
      </c>
      <c r="I94" s="242" t="s">
        <v>18</v>
      </c>
      <c r="J94" s="208">
        <f>'[1]Costing Sept ''21'!$O$39</f>
        <v>0.74817600000000006</v>
      </c>
      <c r="K94" s="192">
        <f>'[1]Costing Sept ''21'!$O$39</f>
        <v>0.74817600000000006</v>
      </c>
      <c r="L94" s="192">
        <f>'[1]Costing Sept ''21'!$O$39</f>
        <v>0.74817600000000006</v>
      </c>
      <c r="M94" s="192">
        <f>'[1]Costing Sept ''21'!$O$39</f>
        <v>0.74817600000000006</v>
      </c>
      <c r="N94" s="192">
        <f>'[1]Costing Sept ''21'!$O$39</f>
        <v>0.74817600000000006</v>
      </c>
      <c r="O94" s="192">
        <f>'[1]Costing Sept ''21'!$O$39</f>
        <v>0.74817600000000006</v>
      </c>
      <c r="P94" s="191" t="s">
        <v>198</v>
      </c>
    </row>
    <row r="95" spans="1:16" ht="43.5" customHeight="1" x14ac:dyDescent="0.2">
      <c r="A95" s="300"/>
      <c r="B95" s="302"/>
      <c r="C95" s="291"/>
      <c r="D95" s="332"/>
      <c r="E95" s="341"/>
      <c r="F95" s="343"/>
      <c r="G95" s="339"/>
      <c r="H95" s="341"/>
      <c r="I95" s="139" t="s">
        <v>19</v>
      </c>
      <c r="J95" s="208">
        <f>'[1]Costing Sept ''21'!$O$39</f>
        <v>0.74817600000000006</v>
      </c>
      <c r="K95" s="192">
        <f>'[1]Costing Sept ''21'!$O$39</f>
        <v>0.74817600000000006</v>
      </c>
      <c r="L95" s="192">
        <f>'[1]Costing Sept ''21'!$O$39</f>
        <v>0.74817600000000006</v>
      </c>
      <c r="M95" s="192">
        <f>'[1]Costing Sept ''21'!$O$39</f>
        <v>0.74817600000000006</v>
      </c>
      <c r="N95" s="192">
        <f>'[1]Costing Sept ''21'!$O$39</f>
        <v>0.74817600000000006</v>
      </c>
      <c r="O95" s="192">
        <f>'[1]Costing Sept ''21'!$O$39</f>
        <v>0.74817600000000006</v>
      </c>
      <c r="P95" s="191" t="s">
        <v>198</v>
      </c>
    </row>
    <row r="96" spans="1:16" s="2" customFormat="1" ht="59.25" customHeight="1" x14ac:dyDescent="0.2">
      <c r="A96" s="299">
        <v>1</v>
      </c>
      <c r="B96" s="301" t="s">
        <v>214</v>
      </c>
      <c r="C96" s="291" t="s">
        <v>196</v>
      </c>
      <c r="D96" s="331" t="s">
        <v>121</v>
      </c>
      <c r="E96" s="340"/>
      <c r="F96" s="342" t="s">
        <v>156</v>
      </c>
      <c r="G96" s="338" t="s">
        <v>213</v>
      </c>
      <c r="H96" s="340" t="s">
        <v>197</v>
      </c>
      <c r="I96" s="242" t="s">
        <v>18</v>
      </c>
      <c r="J96" s="208">
        <f>'[1]Costing Sept ''21'!$O$40</f>
        <v>0.79493700000000012</v>
      </c>
      <c r="K96" s="192">
        <f>'[1]Costing Sept ''21'!$O$40</f>
        <v>0.79493700000000012</v>
      </c>
      <c r="L96" s="192">
        <f>'[1]Costing Sept ''21'!$O$40</f>
        <v>0.79493700000000012</v>
      </c>
      <c r="M96" s="192">
        <f>'[1]Costing Sept ''21'!$O$40</f>
        <v>0.79493700000000012</v>
      </c>
      <c r="N96" s="192">
        <f>'[1]Costing Sept ''21'!$O$40</f>
        <v>0.79493700000000012</v>
      </c>
      <c r="O96" s="192">
        <f>'[1]Costing Sept ''21'!$O$40</f>
        <v>0.79493700000000012</v>
      </c>
      <c r="P96" s="191" t="s">
        <v>198</v>
      </c>
    </row>
    <row r="97" spans="1:16" ht="43.5" customHeight="1" x14ac:dyDescent="0.2">
      <c r="A97" s="300"/>
      <c r="B97" s="302"/>
      <c r="C97" s="291"/>
      <c r="D97" s="332"/>
      <c r="E97" s="341"/>
      <c r="F97" s="343"/>
      <c r="G97" s="339"/>
      <c r="H97" s="341"/>
      <c r="I97" s="139" t="s">
        <v>19</v>
      </c>
      <c r="J97" s="208">
        <f>'[1]Costing Sept ''21'!$O$40</f>
        <v>0.79493700000000012</v>
      </c>
      <c r="K97" s="192">
        <f>'[1]Costing Sept ''21'!$O$40</f>
        <v>0.79493700000000012</v>
      </c>
      <c r="L97" s="192">
        <f>'[1]Costing Sept ''21'!$O$40</f>
        <v>0.79493700000000012</v>
      </c>
      <c r="M97" s="192">
        <f>'[1]Costing Sept ''21'!$O$40</f>
        <v>0.79493700000000012</v>
      </c>
      <c r="N97" s="192">
        <f>'[1]Costing Sept ''21'!$O$40</f>
        <v>0.79493700000000012</v>
      </c>
      <c r="O97" s="192">
        <f>'[1]Costing Sept ''21'!$O$40</f>
        <v>0.79493700000000012</v>
      </c>
      <c r="P97" s="191" t="s">
        <v>198</v>
      </c>
    </row>
    <row r="98" spans="1:16" s="30" customFormat="1" ht="15" customHeight="1" x14ac:dyDescent="0.2">
      <c r="A98" s="33">
        <v>20</v>
      </c>
      <c r="B98" s="35" t="s">
        <v>48</v>
      </c>
      <c r="C98" s="157"/>
      <c r="D98" s="157"/>
      <c r="E98" s="157"/>
      <c r="F98" s="157"/>
      <c r="G98" s="157"/>
      <c r="H98" s="157"/>
      <c r="I98" s="23"/>
      <c r="J98" s="119"/>
      <c r="K98" s="179"/>
      <c r="L98" s="179"/>
      <c r="M98" s="179"/>
      <c r="N98" s="179"/>
      <c r="O98" s="179"/>
      <c r="P98" s="75"/>
    </row>
    <row r="99" spans="1:16" ht="18" customHeight="1" x14ac:dyDescent="0.2">
      <c r="A99" s="299">
        <v>1</v>
      </c>
      <c r="B99" s="301" t="s">
        <v>74</v>
      </c>
      <c r="C99" s="348" t="s">
        <v>155</v>
      </c>
      <c r="D99" s="348" t="s">
        <v>179</v>
      </c>
      <c r="E99" s="223"/>
      <c r="F99" s="223" t="s">
        <v>156</v>
      </c>
      <c r="G99" s="369" t="s">
        <v>154</v>
      </c>
      <c r="H99" s="223" t="s">
        <v>156</v>
      </c>
      <c r="I99" s="11" t="s">
        <v>18</v>
      </c>
      <c r="J99" s="138">
        <f>'[1]Costing Sept ''21'!$O$41</f>
        <v>23.544000000000004</v>
      </c>
      <c r="K99" s="185">
        <f>'[1]Costing Sept ''21'!$O$41</f>
        <v>23.544000000000004</v>
      </c>
      <c r="L99" s="185">
        <f>'[1]Costing Sept ''21'!$O$41</f>
        <v>23.544000000000004</v>
      </c>
      <c r="M99" s="185">
        <f>'[1]Costing Sept ''21'!$O$41</f>
        <v>23.544000000000004</v>
      </c>
      <c r="N99" s="185">
        <f>'[1]Costing Sept ''21'!$O$41</f>
        <v>23.544000000000004</v>
      </c>
      <c r="O99" s="185">
        <f>'[1]Costing Sept ''21'!$O$41</f>
        <v>23.544000000000004</v>
      </c>
      <c r="P99" s="76" t="s">
        <v>85</v>
      </c>
    </row>
    <row r="100" spans="1:16" ht="16.5" customHeight="1" x14ac:dyDescent="0.2">
      <c r="A100" s="300"/>
      <c r="B100" s="302"/>
      <c r="C100" s="349"/>
      <c r="D100" s="349"/>
      <c r="E100" s="223"/>
      <c r="F100" s="223"/>
      <c r="G100" s="369"/>
      <c r="H100" s="223"/>
      <c r="I100" s="135" t="s">
        <v>19</v>
      </c>
      <c r="J100" s="138">
        <f>'[1]Costing Sept ''21'!$O$41</f>
        <v>23.544000000000004</v>
      </c>
      <c r="K100" s="185">
        <f>'[1]Costing Sept ''21'!$O$41</f>
        <v>23.544000000000004</v>
      </c>
      <c r="L100" s="185">
        <f>'[1]Costing Sept ''21'!$O$41</f>
        <v>23.544000000000004</v>
      </c>
      <c r="M100" s="185">
        <f>'[1]Costing Sept ''21'!$O$41</f>
        <v>23.544000000000004</v>
      </c>
      <c r="N100" s="185">
        <f>'[1]Costing Sept ''21'!$O$41</f>
        <v>23.544000000000004</v>
      </c>
      <c r="O100" s="185">
        <f>'[1]Costing Sept ''21'!$O$41</f>
        <v>23.544000000000004</v>
      </c>
      <c r="P100" s="80" t="s">
        <v>86</v>
      </c>
    </row>
    <row r="101" spans="1:16" s="2" customFormat="1" ht="15" hidden="1" customHeight="1" x14ac:dyDescent="0.2">
      <c r="A101" s="228">
        <v>2</v>
      </c>
      <c r="B101" s="230" t="s">
        <v>75</v>
      </c>
      <c r="C101" s="391" t="s">
        <v>103</v>
      </c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3"/>
    </row>
    <row r="102" spans="1:16" s="30" customFormat="1" ht="24.75" customHeight="1" x14ac:dyDescent="0.2">
      <c r="A102" s="33">
        <v>21</v>
      </c>
      <c r="B102" s="35" t="s">
        <v>49</v>
      </c>
      <c r="C102" s="21"/>
      <c r="D102" s="21"/>
      <c r="E102" s="21"/>
      <c r="F102" s="21"/>
      <c r="G102" s="21"/>
      <c r="H102" s="21"/>
      <c r="I102" s="23"/>
      <c r="J102" s="119"/>
      <c r="K102" s="179"/>
      <c r="L102" s="179"/>
      <c r="M102" s="179"/>
      <c r="N102" s="179"/>
      <c r="O102" s="179"/>
      <c r="P102" s="75"/>
    </row>
    <row r="103" spans="1:16" ht="23.25" customHeight="1" x14ac:dyDescent="0.2">
      <c r="A103" s="299">
        <v>1</v>
      </c>
      <c r="B103" s="301" t="s">
        <v>74</v>
      </c>
      <c r="C103" s="348" t="s">
        <v>155</v>
      </c>
      <c r="D103" s="348" t="s">
        <v>179</v>
      </c>
      <c r="E103" s="285"/>
      <c r="F103" s="285" t="s">
        <v>156</v>
      </c>
      <c r="G103" s="369" t="s">
        <v>157</v>
      </c>
      <c r="H103" s="285" t="s">
        <v>156</v>
      </c>
      <c r="I103" s="11" t="s">
        <v>18</v>
      </c>
      <c r="J103" s="138">
        <f>'[1]Costing Sept ''21'!$O$42</f>
        <v>20.600999999999999</v>
      </c>
      <c r="K103" s="185">
        <f>'[1]Costing Sept ''21'!$O$42</f>
        <v>20.600999999999999</v>
      </c>
      <c r="L103" s="185">
        <f>'[1]Costing Sept ''21'!$O$42</f>
        <v>20.600999999999999</v>
      </c>
      <c r="M103" s="185">
        <f>'[1]Costing Sept ''21'!$O$42</f>
        <v>20.600999999999999</v>
      </c>
      <c r="N103" s="185">
        <f>'[1]Costing Sept ''21'!$O$42</f>
        <v>20.600999999999999</v>
      </c>
      <c r="O103" s="185">
        <f>'[1]Costing Sept ''21'!$O$42</f>
        <v>20.600999999999999</v>
      </c>
      <c r="P103" s="76" t="s">
        <v>85</v>
      </c>
    </row>
    <row r="104" spans="1:16" ht="17.25" customHeight="1" x14ac:dyDescent="0.2">
      <c r="A104" s="300"/>
      <c r="B104" s="302"/>
      <c r="C104" s="349"/>
      <c r="D104" s="349"/>
      <c r="E104" s="286"/>
      <c r="F104" s="286"/>
      <c r="G104" s="369"/>
      <c r="H104" s="286"/>
      <c r="I104" s="135" t="s">
        <v>19</v>
      </c>
      <c r="J104" s="138">
        <f>'[1]Costing Sept ''21'!$O$41</f>
        <v>23.544000000000004</v>
      </c>
      <c r="K104" s="185">
        <f>'[1]Costing Sept ''21'!$O$41</f>
        <v>23.544000000000004</v>
      </c>
      <c r="L104" s="185">
        <f>'[1]Costing Sept ''21'!$O$41</f>
        <v>23.544000000000004</v>
      </c>
      <c r="M104" s="185">
        <f>'[1]Costing Sept ''21'!$O$41</f>
        <v>23.544000000000004</v>
      </c>
      <c r="N104" s="185">
        <f>'[1]Costing Sept ''21'!$O$41</f>
        <v>23.544000000000004</v>
      </c>
      <c r="O104" s="185">
        <f>'[1]Costing Sept ''21'!$O$41</f>
        <v>23.544000000000004</v>
      </c>
      <c r="P104" s="80" t="s">
        <v>86</v>
      </c>
    </row>
    <row r="105" spans="1:16" s="30" customFormat="1" ht="21" customHeight="1" x14ac:dyDescent="0.2">
      <c r="A105" s="33">
        <v>22</v>
      </c>
      <c r="B105" s="36" t="s">
        <v>72</v>
      </c>
      <c r="C105" s="157"/>
      <c r="D105" s="157"/>
      <c r="E105" s="157"/>
      <c r="F105" s="157"/>
      <c r="G105" s="157"/>
      <c r="H105" s="157"/>
      <c r="I105" s="23"/>
      <c r="J105" s="119"/>
      <c r="K105" s="179"/>
      <c r="L105" s="179"/>
      <c r="M105" s="179"/>
      <c r="N105" s="179"/>
      <c r="O105" s="179"/>
      <c r="P105" s="75"/>
    </row>
    <row r="106" spans="1:16" ht="30" customHeight="1" x14ac:dyDescent="0.2">
      <c r="A106" s="299">
        <v>1</v>
      </c>
      <c r="B106" s="301" t="s">
        <v>74</v>
      </c>
      <c r="C106" s="348" t="s">
        <v>159</v>
      </c>
      <c r="D106" s="348" t="s">
        <v>121</v>
      </c>
      <c r="E106" s="348"/>
      <c r="F106" s="348" t="s">
        <v>182</v>
      </c>
      <c r="G106" s="369" t="s">
        <v>158</v>
      </c>
      <c r="H106" s="285" t="s">
        <v>156</v>
      </c>
      <c r="I106" s="11" t="s">
        <v>18</v>
      </c>
      <c r="J106" s="138">
        <f>'[1]Costing Sept ''21'!$O$45</f>
        <v>229.554</v>
      </c>
      <c r="K106" s="185">
        <f>'[1]Costing Sept ''21'!$O$45</f>
        <v>229.554</v>
      </c>
      <c r="L106" s="185">
        <f>'[1]Costing Sept ''21'!$O$45</f>
        <v>229.554</v>
      </c>
      <c r="M106" s="185">
        <f>'[1]Costing Sept ''21'!$O$45</f>
        <v>229.554</v>
      </c>
      <c r="N106" s="185">
        <f>'[1]Costing Sept ''21'!$O$45</f>
        <v>229.554</v>
      </c>
      <c r="O106" s="185">
        <f>'[1]Costing Sept ''21'!$O$45</f>
        <v>229.554</v>
      </c>
      <c r="P106" s="76" t="s">
        <v>85</v>
      </c>
    </row>
    <row r="107" spans="1:16" ht="44.25" customHeight="1" x14ac:dyDescent="0.2">
      <c r="A107" s="300"/>
      <c r="B107" s="302"/>
      <c r="C107" s="349"/>
      <c r="D107" s="349"/>
      <c r="E107" s="349"/>
      <c r="F107" s="349"/>
      <c r="G107" s="369"/>
      <c r="H107" s="286"/>
      <c r="I107" s="135" t="s">
        <v>19</v>
      </c>
      <c r="J107" s="138">
        <f>'[1]Costing Sept ''21'!$O$45</f>
        <v>229.554</v>
      </c>
      <c r="K107" s="185">
        <f>'[1]Costing Sept ''21'!$O$45</f>
        <v>229.554</v>
      </c>
      <c r="L107" s="185">
        <f>'[1]Costing Sept ''21'!$O$45</f>
        <v>229.554</v>
      </c>
      <c r="M107" s="185">
        <f>'[1]Costing Sept ''21'!$O$45</f>
        <v>229.554</v>
      </c>
      <c r="N107" s="185">
        <f>'[1]Costing Sept ''21'!$O$45</f>
        <v>229.554</v>
      </c>
      <c r="O107" s="185">
        <f>'[1]Costing Sept ''21'!$O$45</f>
        <v>229.554</v>
      </c>
      <c r="P107" s="80" t="s">
        <v>86</v>
      </c>
    </row>
    <row r="108" spans="1:16" s="30" customFormat="1" ht="21" customHeight="1" x14ac:dyDescent="0.2">
      <c r="A108" s="33">
        <v>23</v>
      </c>
      <c r="B108" s="37" t="s">
        <v>50</v>
      </c>
      <c r="C108" s="21"/>
      <c r="D108" s="21"/>
      <c r="E108" s="21"/>
      <c r="F108" s="21"/>
      <c r="G108" s="21"/>
      <c r="H108" s="21"/>
      <c r="I108" s="23"/>
      <c r="J108" s="119"/>
      <c r="K108" s="179"/>
      <c r="L108" s="179"/>
      <c r="M108" s="179"/>
      <c r="N108" s="179"/>
      <c r="O108" s="179"/>
      <c r="P108" s="75"/>
    </row>
    <row r="109" spans="1:16" ht="23.25" customHeight="1" x14ac:dyDescent="0.2">
      <c r="A109" s="299">
        <v>1</v>
      </c>
      <c r="B109" s="301" t="s">
        <v>130</v>
      </c>
      <c r="C109" s="348" t="s">
        <v>173</v>
      </c>
      <c r="D109" s="352" t="s">
        <v>89</v>
      </c>
      <c r="E109" s="348"/>
      <c r="F109" s="348" t="s">
        <v>174</v>
      </c>
      <c r="G109" s="369" t="s">
        <v>172</v>
      </c>
      <c r="H109" s="285" t="s">
        <v>156</v>
      </c>
      <c r="I109" s="11" t="s">
        <v>18</v>
      </c>
      <c r="J109" s="138">
        <f>'[1]Costing Sept ''21'!$O$43</f>
        <v>235.44000000000003</v>
      </c>
      <c r="K109" s="185">
        <f>'[1]Costing Sept ''21'!$O$43</f>
        <v>235.44000000000003</v>
      </c>
      <c r="L109" s="185">
        <f>'[1]Costing Sept ''21'!$O$43</f>
        <v>235.44000000000003</v>
      </c>
      <c r="M109" s="185">
        <f>'[1]Costing Sept ''21'!$O$43</f>
        <v>235.44000000000003</v>
      </c>
      <c r="N109" s="185">
        <f>'[1]Costing Sept ''21'!$O$43</f>
        <v>235.44000000000003</v>
      </c>
      <c r="O109" s="185">
        <f>'[1]Costing Sept ''21'!$O$43</f>
        <v>235.44000000000003</v>
      </c>
      <c r="P109" s="76" t="s">
        <v>85</v>
      </c>
    </row>
    <row r="110" spans="1:16" ht="22.5" customHeight="1" x14ac:dyDescent="0.2">
      <c r="A110" s="300"/>
      <c r="B110" s="302"/>
      <c r="C110" s="349"/>
      <c r="D110" s="353"/>
      <c r="E110" s="349"/>
      <c r="F110" s="349"/>
      <c r="G110" s="369"/>
      <c r="H110" s="286"/>
      <c r="I110" s="135" t="s">
        <v>19</v>
      </c>
      <c r="J110" s="138">
        <f>'[1]Costing Sept ''21'!$O$43</f>
        <v>235.44000000000003</v>
      </c>
      <c r="K110" s="185">
        <f>'[1]Costing Sept ''21'!$O$43</f>
        <v>235.44000000000003</v>
      </c>
      <c r="L110" s="185">
        <f>'[1]Costing Sept ''21'!$O$43</f>
        <v>235.44000000000003</v>
      </c>
      <c r="M110" s="185">
        <f>'[1]Costing Sept ''21'!$O$43</f>
        <v>235.44000000000003</v>
      </c>
      <c r="N110" s="185">
        <f>'[1]Costing Sept ''21'!$O$43</f>
        <v>235.44000000000003</v>
      </c>
      <c r="O110" s="185">
        <f>'[1]Costing Sept ''21'!$O$43</f>
        <v>235.44000000000003</v>
      </c>
      <c r="P110" s="80" t="s">
        <v>86</v>
      </c>
    </row>
    <row r="111" spans="1:16" ht="27" customHeight="1" x14ac:dyDescent="0.2">
      <c r="A111" s="299">
        <v>1</v>
      </c>
      <c r="B111" s="301" t="s">
        <v>132</v>
      </c>
      <c r="C111" s="348" t="s">
        <v>173</v>
      </c>
      <c r="D111" s="352" t="s">
        <v>89</v>
      </c>
      <c r="E111" s="348"/>
      <c r="F111" s="348" t="s">
        <v>174</v>
      </c>
      <c r="G111" s="369" t="s">
        <v>175</v>
      </c>
      <c r="H111" s="285" t="s">
        <v>156</v>
      </c>
      <c r="I111" s="11" t="s">
        <v>18</v>
      </c>
      <c r="J111" s="138">
        <f>'[1]Costing Sept ''21'!$O$44</f>
        <v>264.87</v>
      </c>
      <c r="K111" s="185">
        <f>'[1]Costing Sept ''21'!$O$44</f>
        <v>264.87</v>
      </c>
      <c r="L111" s="185">
        <f>'[1]Costing Sept ''21'!$O$44</f>
        <v>264.87</v>
      </c>
      <c r="M111" s="185">
        <f>'[1]Costing Sept ''21'!$O$44</f>
        <v>264.87</v>
      </c>
      <c r="N111" s="185">
        <f>'[1]Costing Sept ''21'!$O$44</f>
        <v>264.87</v>
      </c>
      <c r="O111" s="185">
        <f>'[1]Costing Sept ''21'!$O$44</f>
        <v>264.87</v>
      </c>
      <c r="P111" s="76" t="s">
        <v>85</v>
      </c>
    </row>
    <row r="112" spans="1:16" ht="15" customHeight="1" x14ac:dyDescent="0.2">
      <c r="A112" s="300"/>
      <c r="B112" s="302"/>
      <c r="C112" s="349"/>
      <c r="D112" s="353"/>
      <c r="E112" s="349"/>
      <c r="F112" s="349"/>
      <c r="G112" s="369"/>
      <c r="H112" s="286"/>
      <c r="I112" s="135" t="s">
        <v>19</v>
      </c>
      <c r="J112" s="138">
        <f>'[1]Costing Sept ''21'!$O$44</f>
        <v>264.87</v>
      </c>
      <c r="K112" s="185">
        <f>'[1]Costing Sept ''21'!$O$44</f>
        <v>264.87</v>
      </c>
      <c r="L112" s="185">
        <f>'[1]Costing Sept ''21'!$O$44</f>
        <v>264.87</v>
      </c>
      <c r="M112" s="185">
        <f>'[1]Costing Sept ''21'!$O$44</f>
        <v>264.87</v>
      </c>
      <c r="N112" s="185">
        <f>'[1]Costing Sept ''21'!$O$44</f>
        <v>264.87</v>
      </c>
      <c r="O112" s="185">
        <f>'[1]Costing Sept ''21'!$O$44</f>
        <v>264.87</v>
      </c>
      <c r="P112" s="80" t="s">
        <v>86</v>
      </c>
    </row>
    <row r="113" spans="1:16" s="30" customFormat="1" ht="21" customHeight="1" x14ac:dyDescent="0.2">
      <c r="A113" s="33">
        <v>24</v>
      </c>
      <c r="B113" s="36" t="s">
        <v>73</v>
      </c>
      <c r="C113" s="21"/>
      <c r="D113" s="21"/>
      <c r="E113" s="21"/>
      <c r="F113" s="21"/>
      <c r="G113" s="21"/>
      <c r="H113" s="21"/>
      <c r="I113" s="23"/>
      <c r="J113" s="119"/>
      <c r="K113" s="179"/>
      <c r="L113" s="179"/>
      <c r="M113" s="179"/>
      <c r="N113" s="179"/>
      <c r="O113" s="179"/>
      <c r="P113" s="75"/>
    </row>
    <row r="114" spans="1:16" ht="30" customHeight="1" x14ac:dyDescent="0.2">
      <c r="A114" s="299">
        <v>1</v>
      </c>
      <c r="B114" s="301" t="s">
        <v>130</v>
      </c>
      <c r="C114" s="352" t="s">
        <v>162</v>
      </c>
      <c r="D114" s="348" t="s">
        <v>163</v>
      </c>
      <c r="E114" s="354"/>
      <c r="F114" s="354" t="s">
        <v>164</v>
      </c>
      <c r="G114" s="418" t="s">
        <v>161</v>
      </c>
      <c r="H114" s="354"/>
      <c r="I114" s="242" t="s">
        <v>18</v>
      </c>
      <c r="J114" s="138">
        <f>'[1]Costing Sept ''21'!$O$47</f>
        <v>4.9442399999999997</v>
      </c>
      <c r="K114" s="185">
        <f>'[1]Costing Sept ''21'!$O$47</f>
        <v>4.9442399999999997</v>
      </c>
      <c r="L114" s="185">
        <f>'[1]Costing Sept ''21'!$O$47</f>
        <v>4.9442399999999997</v>
      </c>
      <c r="M114" s="185">
        <f>'[1]Costing Sept ''21'!$O$47</f>
        <v>4.9442399999999997</v>
      </c>
      <c r="N114" s="185">
        <f>'[1]Costing Sept ''21'!$O$47</f>
        <v>4.9442399999999997</v>
      </c>
      <c r="O114" s="185">
        <f>'[1]Costing Sept ''21'!$O$47</f>
        <v>4.9442399999999997</v>
      </c>
      <c r="P114" s="76" t="s">
        <v>85</v>
      </c>
    </row>
    <row r="115" spans="1:16" ht="15" customHeight="1" x14ac:dyDescent="0.2">
      <c r="A115" s="300"/>
      <c r="B115" s="302"/>
      <c r="C115" s="353"/>
      <c r="D115" s="349"/>
      <c r="E115" s="355"/>
      <c r="F115" s="355"/>
      <c r="G115" s="419"/>
      <c r="H115" s="355"/>
      <c r="I115" s="144" t="s">
        <v>19</v>
      </c>
      <c r="J115" s="138">
        <f>'[1]Costing Sept ''21'!$O$47</f>
        <v>4.9442399999999997</v>
      </c>
      <c r="K115" s="185">
        <f>'[1]Costing Sept ''21'!$O$47</f>
        <v>4.9442399999999997</v>
      </c>
      <c r="L115" s="185">
        <f>'[1]Costing Sept ''21'!$O$47</f>
        <v>4.9442399999999997</v>
      </c>
      <c r="M115" s="185">
        <f>'[1]Costing Sept ''21'!$O$47</f>
        <v>4.9442399999999997</v>
      </c>
      <c r="N115" s="185">
        <f>'[1]Costing Sept ''21'!$O$47</f>
        <v>4.9442399999999997</v>
      </c>
      <c r="O115" s="185">
        <f>'[1]Costing Sept ''21'!$O$47</f>
        <v>4.9442399999999997</v>
      </c>
      <c r="P115" s="80" t="s">
        <v>86</v>
      </c>
    </row>
    <row r="116" spans="1:16" ht="30" customHeight="1" x14ac:dyDescent="0.2">
      <c r="A116" s="299">
        <v>1</v>
      </c>
      <c r="B116" s="301" t="s">
        <v>132</v>
      </c>
      <c r="C116" s="352" t="s">
        <v>162</v>
      </c>
      <c r="D116" s="348" t="s">
        <v>163</v>
      </c>
      <c r="E116" s="354"/>
      <c r="F116" s="354" t="s">
        <v>164</v>
      </c>
      <c r="G116" s="418" t="s">
        <v>165</v>
      </c>
      <c r="H116" s="354"/>
      <c r="I116" s="242" t="s">
        <v>18</v>
      </c>
      <c r="J116" s="138">
        <f>'[1]Costing Sept ''21'!$O$48</f>
        <v>5.2385400000000004</v>
      </c>
      <c r="K116" s="185">
        <f>'[1]Costing Sept ''21'!$O$48</f>
        <v>5.2385400000000004</v>
      </c>
      <c r="L116" s="185">
        <f>'[1]Costing Sept ''21'!$O$48</f>
        <v>5.2385400000000004</v>
      </c>
      <c r="M116" s="185">
        <f>'[1]Costing Sept ''21'!$O$48</f>
        <v>5.2385400000000004</v>
      </c>
      <c r="N116" s="185">
        <f>'[1]Costing Sept ''21'!$O$48</f>
        <v>5.2385400000000004</v>
      </c>
      <c r="O116" s="185">
        <f>'[1]Costing Sept ''21'!$O$48</f>
        <v>5.2385400000000004</v>
      </c>
      <c r="P116" s="80" t="s">
        <v>86</v>
      </c>
    </row>
    <row r="117" spans="1:16" ht="15" customHeight="1" x14ac:dyDescent="0.2">
      <c r="A117" s="300"/>
      <c r="B117" s="302"/>
      <c r="C117" s="353"/>
      <c r="D117" s="349"/>
      <c r="E117" s="355"/>
      <c r="F117" s="355"/>
      <c r="G117" s="419"/>
      <c r="H117" s="355"/>
      <c r="I117" s="144" t="s">
        <v>19</v>
      </c>
      <c r="J117" s="138">
        <f>'[1]Costing Sept ''21'!$O$48</f>
        <v>5.2385400000000004</v>
      </c>
      <c r="K117" s="185">
        <f>'[1]Costing Sept ''21'!$O$48</f>
        <v>5.2385400000000004</v>
      </c>
      <c r="L117" s="185">
        <f>'[1]Costing Sept ''21'!$O$48</f>
        <v>5.2385400000000004</v>
      </c>
      <c r="M117" s="185">
        <f>'[1]Costing Sept ''21'!$O$48</f>
        <v>5.2385400000000004</v>
      </c>
      <c r="N117" s="185">
        <f>'[1]Costing Sept ''21'!$O$48</f>
        <v>5.2385400000000004</v>
      </c>
      <c r="O117" s="185">
        <f>'[1]Costing Sept ''21'!$O$48</f>
        <v>5.2385400000000004</v>
      </c>
      <c r="P117" s="80" t="s">
        <v>86</v>
      </c>
    </row>
    <row r="118" spans="1:16" ht="30" customHeight="1" x14ac:dyDescent="0.2">
      <c r="A118" s="299">
        <v>1</v>
      </c>
      <c r="B118" s="301" t="s">
        <v>166</v>
      </c>
      <c r="C118" s="352" t="s">
        <v>162</v>
      </c>
      <c r="D118" s="348" t="s">
        <v>163</v>
      </c>
      <c r="E118" s="354"/>
      <c r="F118" s="354" t="s">
        <v>164</v>
      </c>
      <c r="G118" s="418" t="s">
        <v>167</v>
      </c>
      <c r="H118" s="354"/>
      <c r="I118" s="242" t="s">
        <v>18</v>
      </c>
      <c r="J118" s="138">
        <f>'[1]Costing Sept ''21'!$O$49</f>
        <v>5.2385400000000004</v>
      </c>
      <c r="K118" s="185">
        <f>'[1]Costing Sept ''21'!$O$49</f>
        <v>5.2385400000000004</v>
      </c>
      <c r="L118" s="185">
        <f>'[1]Costing Sept ''21'!$O$49</f>
        <v>5.2385400000000004</v>
      </c>
      <c r="M118" s="185">
        <f>'[1]Costing Sept ''21'!$O$49</f>
        <v>5.2385400000000004</v>
      </c>
      <c r="N118" s="185">
        <f>'[1]Costing Sept ''21'!$O$49</f>
        <v>5.2385400000000004</v>
      </c>
      <c r="O118" s="185">
        <f>'[1]Costing Sept ''21'!$O$49</f>
        <v>5.2385400000000004</v>
      </c>
      <c r="P118" s="80" t="s">
        <v>86</v>
      </c>
    </row>
    <row r="119" spans="1:16" ht="15" customHeight="1" x14ac:dyDescent="0.2">
      <c r="A119" s="300"/>
      <c r="B119" s="302"/>
      <c r="C119" s="353"/>
      <c r="D119" s="349"/>
      <c r="E119" s="355"/>
      <c r="F119" s="355"/>
      <c r="G119" s="419"/>
      <c r="H119" s="355"/>
      <c r="I119" s="144" t="s">
        <v>19</v>
      </c>
      <c r="J119" s="138">
        <f>'[1]Costing Sept ''21'!$O$49</f>
        <v>5.2385400000000004</v>
      </c>
      <c r="K119" s="185">
        <f>'[1]Costing Sept ''21'!$O$49</f>
        <v>5.2385400000000004</v>
      </c>
      <c r="L119" s="185">
        <f>'[1]Costing Sept ''21'!$O$49</f>
        <v>5.2385400000000004</v>
      </c>
      <c r="M119" s="185">
        <f>'[1]Costing Sept ''21'!$O$49</f>
        <v>5.2385400000000004</v>
      </c>
      <c r="N119" s="185">
        <f>'[1]Costing Sept ''21'!$O$49</f>
        <v>5.2385400000000004</v>
      </c>
      <c r="O119" s="185">
        <f>'[1]Costing Sept ''21'!$O$49</f>
        <v>5.2385400000000004</v>
      </c>
      <c r="P119" s="80" t="s">
        <v>86</v>
      </c>
    </row>
    <row r="120" spans="1:16" ht="30" customHeight="1" x14ac:dyDescent="0.2">
      <c r="A120" s="299">
        <v>1</v>
      </c>
      <c r="B120" s="301" t="s">
        <v>169</v>
      </c>
      <c r="C120" s="352" t="s">
        <v>162</v>
      </c>
      <c r="D120" s="348" t="s">
        <v>163</v>
      </c>
      <c r="E120" s="354"/>
      <c r="F120" s="354" t="s">
        <v>164</v>
      </c>
      <c r="G120" s="418" t="s">
        <v>168</v>
      </c>
      <c r="H120" s="354"/>
      <c r="I120" s="242" t="s">
        <v>18</v>
      </c>
      <c r="J120" s="138">
        <f>'[1]Costing Sept ''21'!$O$50</f>
        <v>9.4323150000000027</v>
      </c>
      <c r="K120" s="185">
        <f>'[1]Costing Sept ''21'!$O$50</f>
        <v>9.4323150000000027</v>
      </c>
      <c r="L120" s="185">
        <f>'[1]Costing Sept ''21'!$O$50</f>
        <v>9.4323150000000027</v>
      </c>
      <c r="M120" s="185">
        <f>'[1]Costing Sept ''21'!$O$50</f>
        <v>9.4323150000000027</v>
      </c>
      <c r="N120" s="185">
        <f>'[1]Costing Sept ''21'!$O$50</f>
        <v>9.4323150000000027</v>
      </c>
      <c r="O120" s="185">
        <f>'[1]Costing Sept ''21'!$O$50</f>
        <v>9.4323150000000027</v>
      </c>
      <c r="P120" s="80" t="s">
        <v>86</v>
      </c>
    </row>
    <row r="121" spans="1:16" ht="15" customHeight="1" x14ac:dyDescent="0.2">
      <c r="A121" s="300"/>
      <c r="B121" s="302"/>
      <c r="C121" s="353"/>
      <c r="D121" s="349"/>
      <c r="E121" s="355"/>
      <c r="F121" s="355"/>
      <c r="G121" s="419"/>
      <c r="H121" s="355"/>
      <c r="I121" s="144" t="s">
        <v>19</v>
      </c>
      <c r="J121" s="138">
        <f>'[1]Costing Sept ''21'!$O$50</f>
        <v>9.4323150000000027</v>
      </c>
      <c r="K121" s="185">
        <f>'[1]Costing Sept ''21'!$O$50</f>
        <v>9.4323150000000027</v>
      </c>
      <c r="L121" s="185">
        <f>'[1]Costing Sept ''21'!$O$50</f>
        <v>9.4323150000000027</v>
      </c>
      <c r="M121" s="185">
        <f>'[1]Costing Sept ''21'!$O$50</f>
        <v>9.4323150000000027</v>
      </c>
      <c r="N121" s="185">
        <f>'[1]Costing Sept ''21'!$O$50</f>
        <v>9.4323150000000027</v>
      </c>
      <c r="O121" s="185">
        <f>'[1]Costing Sept ''21'!$O$50</f>
        <v>9.4323150000000027</v>
      </c>
      <c r="P121" s="80" t="s">
        <v>86</v>
      </c>
    </row>
    <row r="122" spans="1:16" ht="30" customHeight="1" x14ac:dyDescent="0.2">
      <c r="A122" s="299">
        <v>1</v>
      </c>
      <c r="B122" s="301" t="s">
        <v>170</v>
      </c>
      <c r="C122" s="352" t="s">
        <v>162</v>
      </c>
      <c r="D122" s="348" t="s">
        <v>163</v>
      </c>
      <c r="E122" s="354"/>
      <c r="F122" s="354" t="s">
        <v>164</v>
      </c>
      <c r="G122" s="418" t="s">
        <v>171</v>
      </c>
      <c r="H122" s="354"/>
      <c r="I122" s="242" t="s">
        <v>18</v>
      </c>
      <c r="J122" s="138">
        <f>'[1]Costing Sept ''21'!$O$50</f>
        <v>9.4323150000000027</v>
      </c>
      <c r="K122" s="185">
        <f>'[1]Costing Sept ''21'!$O$50</f>
        <v>9.4323150000000027</v>
      </c>
      <c r="L122" s="185">
        <f>'[1]Costing Sept ''21'!$O$50</f>
        <v>9.4323150000000027</v>
      </c>
      <c r="M122" s="185">
        <f>'[1]Costing Sept ''21'!$O$50</f>
        <v>9.4323150000000027</v>
      </c>
      <c r="N122" s="185">
        <f>'[1]Costing Sept ''21'!$O$50</f>
        <v>9.4323150000000027</v>
      </c>
      <c r="O122" s="185">
        <f>'[1]Costing Sept ''21'!$O$50</f>
        <v>9.4323150000000027</v>
      </c>
      <c r="P122" s="80" t="s">
        <v>86</v>
      </c>
    </row>
    <row r="123" spans="1:16" ht="15" customHeight="1" x14ac:dyDescent="0.2">
      <c r="A123" s="300"/>
      <c r="B123" s="302"/>
      <c r="C123" s="353"/>
      <c r="D123" s="349"/>
      <c r="E123" s="355"/>
      <c r="F123" s="355"/>
      <c r="G123" s="419"/>
      <c r="H123" s="355"/>
      <c r="I123" s="144" t="s">
        <v>19</v>
      </c>
      <c r="J123" s="138">
        <f>'[1]Costing Sept ''21'!$O$50</f>
        <v>9.4323150000000027</v>
      </c>
      <c r="K123" s="185">
        <f>'[1]Costing Sept ''21'!$O$50</f>
        <v>9.4323150000000027</v>
      </c>
      <c r="L123" s="185">
        <f>'[1]Costing Sept ''21'!$O$50</f>
        <v>9.4323150000000027</v>
      </c>
      <c r="M123" s="185">
        <f>'[1]Costing Sept ''21'!$O$50</f>
        <v>9.4323150000000027</v>
      </c>
      <c r="N123" s="185">
        <f>'[1]Costing Sept ''21'!$O$50</f>
        <v>9.4323150000000027</v>
      </c>
      <c r="O123" s="185">
        <f>'[1]Costing Sept ''21'!$O$50</f>
        <v>9.4323150000000027</v>
      </c>
      <c r="P123" s="80" t="s">
        <v>86</v>
      </c>
    </row>
    <row r="124" spans="1:16" s="2" customFormat="1" ht="21" customHeight="1" x14ac:dyDescent="0.2">
      <c r="A124" s="18"/>
      <c r="B124" s="18"/>
      <c r="C124" s="8"/>
      <c r="D124" s="8"/>
      <c r="E124" s="8"/>
      <c r="F124" s="8"/>
      <c r="G124" s="8"/>
      <c r="H124" s="8"/>
      <c r="I124" s="131"/>
      <c r="J124" s="209"/>
      <c r="K124" s="186"/>
      <c r="L124" s="186"/>
      <c r="M124" s="186"/>
      <c r="N124" s="186"/>
      <c r="O124" s="186"/>
      <c r="P124" s="81"/>
    </row>
    <row r="126" spans="1:16" s="4" customFormat="1" ht="20.25" customHeight="1" x14ac:dyDescent="0.2">
      <c r="A126" s="3"/>
      <c r="B126" s="16" t="s">
        <v>21</v>
      </c>
      <c r="C126" s="5"/>
      <c r="D126" s="5"/>
      <c r="E126" s="8"/>
      <c r="F126" s="8"/>
      <c r="G126" s="8"/>
      <c r="H126" s="8"/>
      <c r="I126" s="8"/>
      <c r="J126" s="115"/>
      <c r="K126" s="176"/>
      <c r="L126" s="174"/>
      <c r="M126" s="174"/>
      <c r="N126" s="174"/>
      <c r="O126" s="174"/>
      <c r="P126" s="74"/>
    </row>
    <row r="127" spans="1:16" s="4" customFormat="1" ht="20.25" customHeight="1" x14ac:dyDescent="0.2">
      <c r="A127" s="5">
        <v>1</v>
      </c>
      <c r="B127" s="3" t="s">
        <v>22</v>
      </c>
      <c r="C127" s="5"/>
      <c r="D127" s="5"/>
      <c r="E127" s="8"/>
      <c r="F127" s="8"/>
      <c r="G127" s="8"/>
      <c r="H127" s="8"/>
      <c r="I127" s="8"/>
      <c r="J127" s="115"/>
      <c r="K127" s="176"/>
      <c r="L127" s="174"/>
      <c r="M127" s="174"/>
      <c r="N127" s="174"/>
      <c r="O127" s="174"/>
      <c r="P127" s="74"/>
    </row>
    <row r="128" spans="1:16" s="4" customFormat="1" ht="20.25" customHeight="1" x14ac:dyDescent="0.2">
      <c r="A128" s="5">
        <v>2</v>
      </c>
      <c r="B128" s="6" t="s">
        <v>28</v>
      </c>
      <c r="C128" s="5"/>
      <c r="D128" s="5"/>
      <c r="E128" s="8"/>
      <c r="F128" s="8"/>
      <c r="G128" s="8"/>
      <c r="H128" s="8"/>
      <c r="I128" s="8"/>
      <c r="J128" s="115"/>
      <c r="K128" s="176"/>
      <c r="L128" s="174"/>
      <c r="M128" s="174"/>
      <c r="N128" s="174"/>
      <c r="O128" s="174"/>
      <c r="P128" s="74"/>
    </row>
    <row r="129" spans="3:16" s="4" customFormat="1" ht="20.25" customHeight="1" x14ac:dyDescent="0.2">
      <c r="C129" s="5"/>
      <c r="D129" s="5"/>
      <c r="E129" s="5"/>
      <c r="F129" s="5"/>
      <c r="G129" s="5"/>
      <c r="H129" s="5"/>
      <c r="I129" s="5"/>
      <c r="J129" s="115"/>
      <c r="K129" s="174"/>
      <c r="L129" s="174"/>
      <c r="M129" s="174"/>
      <c r="N129" s="174"/>
      <c r="O129" s="174"/>
      <c r="P129" s="74"/>
    </row>
  </sheetData>
  <sheetProtection algorithmName="SHA-512" hashValue="tqCPmLO0dFCwSjcSpzB+TewoPMa7eo2dNbZN4sBwzQ0YUj3EQdb0GrYEoVt7UufF3ZBLD1RoE86cvf/g5rJ3iw==" saltValue="uzKa4u6Qnt59JTnwGoCVqQ==" spinCount="100000" sheet="1" objects="1" scenarios="1"/>
  <mergeCells count="347">
    <mergeCell ref="A3: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10:A11"/>
    <mergeCell ref="B10:B11"/>
    <mergeCell ref="C10:C11"/>
    <mergeCell ref="D10:D11"/>
    <mergeCell ref="E10:E11"/>
    <mergeCell ref="G10:G11"/>
    <mergeCell ref="P4:P6"/>
    <mergeCell ref="A8:A9"/>
    <mergeCell ref="B8:B9"/>
    <mergeCell ref="C8:C9"/>
    <mergeCell ref="D8:D9"/>
    <mergeCell ref="E8:E9"/>
    <mergeCell ref="G8:G9"/>
    <mergeCell ref="J4:J6"/>
    <mergeCell ref="K4:K6"/>
    <mergeCell ref="L4:L6"/>
    <mergeCell ref="M4:M6"/>
    <mergeCell ref="N4:N6"/>
    <mergeCell ref="O4:O6"/>
    <mergeCell ref="G15:G16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G13:G14"/>
    <mergeCell ref="G22:G23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A30:A31"/>
    <mergeCell ref="B30:B31"/>
    <mergeCell ref="C30:C31"/>
    <mergeCell ref="D30:D31"/>
    <mergeCell ref="G30:G31"/>
    <mergeCell ref="A25:A26"/>
    <mergeCell ref="B25:B26"/>
    <mergeCell ref="C25:C26"/>
    <mergeCell ref="D25:D26"/>
    <mergeCell ref="G25:G26"/>
    <mergeCell ref="A27:A28"/>
    <mergeCell ref="B27:B28"/>
    <mergeCell ref="C27:C28"/>
    <mergeCell ref="D27:D28"/>
    <mergeCell ref="G27:G28"/>
    <mergeCell ref="A36:A37"/>
    <mergeCell ref="B36:B37"/>
    <mergeCell ref="C36:C37"/>
    <mergeCell ref="D36:D37"/>
    <mergeCell ref="G36:G37"/>
    <mergeCell ref="A33:A34"/>
    <mergeCell ref="B33:B34"/>
    <mergeCell ref="C33:C34"/>
    <mergeCell ref="D33:D34"/>
    <mergeCell ref="G33:G34"/>
    <mergeCell ref="A42:A43"/>
    <mergeCell ref="B42:B43"/>
    <mergeCell ref="C42:C43"/>
    <mergeCell ref="D42:D43"/>
    <mergeCell ref="G42:G43"/>
    <mergeCell ref="A39:A40"/>
    <mergeCell ref="B39:B40"/>
    <mergeCell ref="C39:C40"/>
    <mergeCell ref="D39:D40"/>
    <mergeCell ref="G39:G40"/>
    <mergeCell ref="A47:A48"/>
    <mergeCell ref="B47:B48"/>
    <mergeCell ref="C47:C48"/>
    <mergeCell ref="D47:D48"/>
    <mergeCell ref="G47:G48"/>
    <mergeCell ref="A45:A46"/>
    <mergeCell ref="B45:B46"/>
    <mergeCell ref="C45:C46"/>
    <mergeCell ref="D45:D46"/>
    <mergeCell ref="G45:G46"/>
    <mergeCell ref="H53:H54"/>
    <mergeCell ref="A53:A54"/>
    <mergeCell ref="B53:B54"/>
    <mergeCell ref="C53:C54"/>
    <mergeCell ref="D53:D54"/>
    <mergeCell ref="E53:E54"/>
    <mergeCell ref="F53:F54"/>
    <mergeCell ref="G53:G54"/>
    <mergeCell ref="G50:G51"/>
    <mergeCell ref="H50:H51"/>
    <mergeCell ref="A50:A51"/>
    <mergeCell ref="B50:B51"/>
    <mergeCell ref="C50:C51"/>
    <mergeCell ref="D50:D51"/>
    <mergeCell ref="E50:E51"/>
    <mergeCell ref="F50:F51"/>
    <mergeCell ref="H59:H60"/>
    <mergeCell ref="A59:A60"/>
    <mergeCell ref="B59:B60"/>
    <mergeCell ref="C59:C60"/>
    <mergeCell ref="D59:D60"/>
    <mergeCell ref="E59:E60"/>
    <mergeCell ref="F59:F60"/>
    <mergeCell ref="G59:G60"/>
    <mergeCell ref="H56:H57"/>
    <mergeCell ref="A56:A57"/>
    <mergeCell ref="B56:B57"/>
    <mergeCell ref="C56:C57"/>
    <mergeCell ref="D56:D57"/>
    <mergeCell ref="E56:E57"/>
    <mergeCell ref="F56:F57"/>
    <mergeCell ref="G56:G57"/>
    <mergeCell ref="G65:G66"/>
    <mergeCell ref="H65:H66"/>
    <mergeCell ref="A65:A66"/>
    <mergeCell ref="B65:B66"/>
    <mergeCell ref="C65:C66"/>
    <mergeCell ref="D65:D66"/>
    <mergeCell ref="E65:E66"/>
    <mergeCell ref="F65:F66"/>
    <mergeCell ref="H62:H63"/>
    <mergeCell ref="A62:A63"/>
    <mergeCell ref="B62:B63"/>
    <mergeCell ref="C62:C63"/>
    <mergeCell ref="D62:D63"/>
    <mergeCell ref="E62:E63"/>
    <mergeCell ref="F62:F63"/>
    <mergeCell ref="G62:G63"/>
    <mergeCell ref="G71:G72"/>
    <mergeCell ref="H71:H72"/>
    <mergeCell ref="A71:A72"/>
    <mergeCell ref="B71:B72"/>
    <mergeCell ref="C71:C72"/>
    <mergeCell ref="D71:D72"/>
    <mergeCell ref="E71:E72"/>
    <mergeCell ref="F71:F72"/>
    <mergeCell ref="H68:H69"/>
    <mergeCell ref="A68:A69"/>
    <mergeCell ref="B68:B69"/>
    <mergeCell ref="C68:C69"/>
    <mergeCell ref="D68:D69"/>
    <mergeCell ref="E68:E69"/>
    <mergeCell ref="F68:F69"/>
    <mergeCell ref="G68:G69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4:A75"/>
    <mergeCell ref="B74:B75"/>
    <mergeCell ref="C74:C75"/>
    <mergeCell ref="D74:D75"/>
    <mergeCell ref="E74:E75"/>
    <mergeCell ref="F74:F75"/>
    <mergeCell ref="G74:G75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78:A79"/>
    <mergeCell ref="B78:B79"/>
    <mergeCell ref="C78:C79"/>
    <mergeCell ref="D78:D79"/>
    <mergeCell ref="E78:E79"/>
    <mergeCell ref="F78:F79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2:A83"/>
    <mergeCell ref="B82:B83"/>
    <mergeCell ref="C82:C83"/>
    <mergeCell ref="D82:D83"/>
    <mergeCell ref="E82:E83"/>
    <mergeCell ref="F82:F83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0:A91"/>
    <mergeCell ref="B90:B91"/>
    <mergeCell ref="C90:C91"/>
    <mergeCell ref="D90:D91"/>
    <mergeCell ref="E90:E91"/>
    <mergeCell ref="F90:F91"/>
    <mergeCell ref="C101:P101"/>
    <mergeCell ref="A99:A100"/>
    <mergeCell ref="B99:B100"/>
    <mergeCell ref="C99:C100"/>
    <mergeCell ref="D99:D100"/>
    <mergeCell ref="G99:G100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4:A95"/>
    <mergeCell ref="B94:B95"/>
    <mergeCell ref="C94:C95"/>
    <mergeCell ref="D94:D95"/>
    <mergeCell ref="E94:E95"/>
    <mergeCell ref="F94:F95"/>
    <mergeCell ref="G106:G107"/>
    <mergeCell ref="H106:H107"/>
    <mergeCell ref="A106:A107"/>
    <mergeCell ref="B106:B107"/>
    <mergeCell ref="C106:C107"/>
    <mergeCell ref="D106:D107"/>
    <mergeCell ref="E106:E107"/>
    <mergeCell ref="F106:F107"/>
    <mergeCell ref="G103:G104"/>
    <mergeCell ref="H103:H104"/>
    <mergeCell ref="A103:A104"/>
    <mergeCell ref="B103:B104"/>
    <mergeCell ref="C103:C104"/>
    <mergeCell ref="D103:D104"/>
    <mergeCell ref="E103:E104"/>
    <mergeCell ref="F103:F104"/>
    <mergeCell ref="G109:G110"/>
    <mergeCell ref="H109:H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A109:A110"/>
    <mergeCell ref="B109:B110"/>
    <mergeCell ref="C109:C110"/>
    <mergeCell ref="D109:D110"/>
    <mergeCell ref="E109:E110"/>
    <mergeCell ref="F109:F110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4:A115"/>
    <mergeCell ref="B114:B115"/>
    <mergeCell ref="C114:C115"/>
    <mergeCell ref="D114:D115"/>
    <mergeCell ref="E114:E115"/>
    <mergeCell ref="F114:F115"/>
    <mergeCell ref="G122:G123"/>
    <mergeCell ref="H122:H123"/>
    <mergeCell ref="A122:A123"/>
    <mergeCell ref="B122:B123"/>
    <mergeCell ref="C122:C123"/>
    <mergeCell ref="D122:D123"/>
    <mergeCell ref="E122:E123"/>
    <mergeCell ref="F122:F123"/>
    <mergeCell ref="G118:G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18:A119"/>
    <mergeCell ref="B118:B119"/>
    <mergeCell ref="C118:C119"/>
    <mergeCell ref="D118:D119"/>
    <mergeCell ref="E118:E119"/>
    <mergeCell ref="F118:F119"/>
  </mergeCells>
  <pageMargins left="0.45" right="0.15" top="0.25" bottom="0.23" header="0.19" footer="0.17"/>
  <pageSetup paperSize="9" scale="67" orientation="landscape" r:id="rId1"/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A4" sqref="A4:A6"/>
    </sheetView>
  </sheetViews>
  <sheetFormatPr defaultRowHeight="12.75" x14ac:dyDescent="0.2"/>
  <cols>
    <col min="1" max="1" width="4.140625" style="1" customWidth="1"/>
    <col min="2" max="2" width="25" style="1" customWidth="1"/>
    <col min="3" max="3" width="18.42578125" style="5" customWidth="1"/>
    <col min="4" max="4" width="13.7109375" style="5" customWidth="1"/>
    <col min="5" max="6" width="11.5703125" style="5" customWidth="1"/>
    <col min="7" max="7" width="29.7109375" style="5" customWidth="1"/>
    <col min="8" max="8" width="11.5703125" style="5" customWidth="1"/>
    <col min="9" max="9" width="11.140625" style="5" customWidth="1"/>
    <col min="10" max="10" width="11.7109375" style="115" customWidth="1"/>
    <col min="11" max="11" width="11.140625" style="174" customWidth="1"/>
    <col min="12" max="12" width="12" style="174" customWidth="1"/>
    <col min="13" max="13" width="10.5703125" style="174" customWidth="1"/>
    <col min="14" max="14" width="9" style="174" customWidth="1"/>
    <col min="15" max="15" width="11.28515625" style="174" customWidth="1"/>
    <col min="16" max="16" width="12.42578125" style="74" customWidth="1"/>
    <col min="17" max="16384" width="9.140625" style="1"/>
  </cols>
  <sheetData>
    <row r="1" spans="1:18" x14ac:dyDescent="0.2">
      <c r="A1" s="9"/>
      <c r="B1" s="9"/>
      <c r="C1" s="126"/>
      <c r="D1" s="126"/>
      <c r="E1" s="126"/>
      <c r="F1" s="126"/>
      <c r="G1" s="126"/>
      <c r="H1" s="126"/>
      <c r="I1" s="126"/>
    </row>
    <row r="2" spans="1:18" ht="13.5" customHeight="1" x14ac:dyDescent="0.2">
      <c r="A2" s="7"/>
      <c r="B2" s="247"/>
      <c r="C2" s="10"/>
      <c r="D2" s="10"/>
      <c r="E2" s="10"/>
      <c r="F2" s="10"/>
      <c r="G2" s="10"/>
      <c r="H2" s="10"/>
      <c r="I2" s="15"/>
      <c r="J2" s="19"/>
      <c r="K2" s="175"/>
      <c r="L2" s="175"/>
      <c r="M2" s="175"/>
      <c r="N2" s="175"/>
      <c r="O2" s="175"/>
    </row>
    <row r="3" spans="1:18" ht="21" customHeight="1" x14ac:dyDescent="0.2">
      <c r="A3" s="356" t="s">
        <v>228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5" customFormat="1" ht="12.75" customHeight="1" x14ac:dyDescent="0.2">
      <c r="A4" s="323" t="s">
        <v>0</v>
      </c>
      <c r="B4" s="415" t="s">
        <v>1</v>
      </c>
      <c r="C4" s="323" t="s">
        <v>2</v>
      </c>
      <c r="D4" s="323" t="s">
        <v>3</v>
      </c>
      <c r="E4" s="415" t="s">
        <v>51</v>
      </c>
      <c r="F4" s="415" t="s">
        <v>71</v>
      </c>
      <c r="G4" s="412" t="s">
        <v>56</v>
      </c>
      <c r="H4" s="412" t="s">
        <v>4</v>
      </c>
      <c r="I4" s="324" t="s">
        <v>5</v>
      </c>
      <c r="J4" s="409" t="s">
        <v>46</v>
      </c>
      <c r="K4" s="406" t="s">
        <v>47</v>
      </c>
      <c r="L4" s="406" t="s">
        <v>32</v>
      </c>
      <c r="M4" s="406" t="s">
        <v>31</v>
      </c>
      <c r="N4" s="406" t="s">
        <v>30</v>
      </c>
      <c r="O4" s="406" t="s">
        <v>33</v>
      </c>
      <c r="P4" s="325" t="s">
        <v>39</v>
      </c>
    </row>
    <row r="5" spans="1:18" s="5" customFormat="1" ht="12.75" customHeight="1" x14ac:dyDescent="0.2">
      <c r="A5" s="323"/>
      <c r="B5" s="416"/>
      <c r="C5" s="323"/>
      <c r="D5" s="323"/>
      <c r="E5" s="416"/>
      <c r="F5" s="416"/>
      <c r="G5" s="413"/>
      <c r="H5" s="413"/>
      <c r="I5" s="324"/>
      <c r="J5" s="410"/>
      <c r="K5" s="407"/>
      <c r="L5" s="407"/>
      <c r="M5" s="407"/>
      <c r="N5" s="407"/>
      <c r="O5" s="407"/>
      <c r="P5" s="325"/>
    </row>
    <row r="6" spans="1:18" s="5" customFormat="1" x14ac:dyDescent="0.2">
      <c r="A6" s="323"/>
      <c r="B6" s="417"/>
      <c r="C6" s="323"/>
      <c r="D6" s="323"/>
      <c r="E6" s="417"/>
      <c r="F6" s="417"/>
      <c r="G6" s="414"/>
      <c r="H6" s="414"/>
      <c r="I6" s="324"/>
      <c r="J6" s="411"/>
      <c r="K6" s="408"/>
      <c r="L6" s="408"/>
      <c r="M6" s="408"/>
      <c r="N6" s="408"/>
      <c r="O6" s="408"/>
      <c r="P6" s="325"/>
    </row>
    <row r="7" spans="1:18" s="30" customFormat="1" ht="38.25" x14ac:dyDescent="0.2">
      <c r="A7" s="21">
        <v>1</v>
      </c>
      <c r="B7" s="22" t="s">
        <v>52</v>
      </c>
      <c r="C7" s="157"/>
      <c r="D7" s="148"/>
      <c r="E7" s="148"/>
      <c r="F7" s="148"/>
      <c r="G7" s="148"/>
      <c r="H7" s="148"/>
      <c r="I7" s="23"/>
      <c r="J7" s="116"/>
      <c r="K7" s="177"/>
      <c r="L7" s="177"/>
      <c r="M7" s="177"/>
      <c r="N7" s="177"/>
      <c r="O7" s="177"/>
      <c r="P7" s="75"/>
    </row>
    <row r="8" spans="1:18" s="102" customFormat="1" ht="15" customHeight="1" x14ac:dyDescent="0.2">
      <c r="A8" s="112"/>
      <c r="B8" s="310" t="s">
        <v>190</v>
      </c>
      <c r="C8" s="225" t="s">
        <v>78</v>
      </c>
      <c r="D8" s="223" t="s">
        <v>79</v>
      </c>
      <c r="E8" s="223" t="s">
        <v>80</v>
      </c>
      <c r="F8" s="223" t="s">
        <v>81</v>
      </c>
      <c r="G8" s="285" t="s">
        <v>193</v>
      </c>
      <c r="H8" s="223" t="s">
        <v>82</v>
      </c>
      <c r="I8" s="110" t="s">
        <v>18</v>
      </c>
      <c r="J8" s="121">
        <v>25.16</v>
      </c>
      <c r="K8" s="133">
        <v>25.16</v>
      </c>
      <c r="L8" s="133">
        <v>25.16</v>
      </c>
      <c r="M8" s="133">
        <v>25.16</v>
      </c>
      <c r="N8" s="133">
        <v>25.16</v>
      </c>
      <c r="O8" s="133">
        <v>25.16</v>
      </c>
      <c r="P8" s="227" t="s">
        <v>87</v>
      </c>
    </row>
    <row r="9" spans="1:18" s="102" customFormat="1" ht="13.5" customHeight="1" x14ac:dyDescent="0.2">
      <c r="A9" s="112"/>
      <c r="B9" s="311"/>
      <c r="C9" s="226"/>
      <c r="D9" s="224"/>
      <c r="E9" s="224"/>
      <c r="F9" s="224"/>
      <c r="G9" s="286"/>
      <c r="H9" s="224"/>
      <c r="I9" s="136" t="s">
        <v>19</v>
      </c>
      <c r="J9" s="121">
        <v>24.88</v>
      </c>
      <c r="K9" s="133">
        <v>24.88</v>
      </c>
      <c r="L9" s="133">
        <v>24.88</v>
      </c>
      <c r="M9" s="133">
        <v>24.88</v>
      </c>
      <c r="N9" s="133">
        <v>24.88</v>
      </c>
      <c r="O9" s="133">
        <v>24.88</v>
      </c>
      <c r="P9" s="227" t="s">
        <v>87</v>
      </c>
    </row>
    <row r="10" spans="1:18" s="30" customFormat="1" ht="38.25" x14ac:dyDescent="0.2">
      <c r="A10" s="21">
        <v>2</v>
      </c>
      <c r="B10" s="22" t="s">
        <v>53</v>
      </c>
      <c r="C10" s="157"/>
      <c r="D10" s="148"/>
      <c r="E10" s="148"/>
      <c r="F10" s="148"/>
      <c r="G10" s="148"/>
      <c r="H10" s="148"/>
      <c r="I10" s="23"/>
      <c r="J10" s="119"/>
      <c r="K10" s="179"/>
      <c r="L10" s="179"/>
      <c r="M10" s="179"/>
      <c r="N10" s="179"/>
      <c r="O10" s="179"/>
      <c r="P10" s="75"/>
    </row>
    <row r="11" spans="1:18" s="102" customFormat="1" ht="21" customHeight="1" x14ac:dyDescent="0.2">
      <c r="A11" s="285">
        <v>2</v>
      </c>
      <c r="B11" s="310" t="s">
        <v>190</v>
      </c>
      <c r="C11" s="225" t="s">
        <v>78</v>
      </c>
      <c r="D11" s="223" t="s">
        <v>79</v>
      </c>
      <c r="E11" s="223" t="s">
        <v>80</v>
      </c>
      <c r="F11" s="223" t="s">
        <v>81</v>
      </c>
      <c r="G11" s="285" t="s">
        <v>193</v>
      </c>
      <c r="H11" s="223" t="s">
        <v>82</v>
      </c>
      <c r="I11" s="110" t="s">
        <v>18</v>
      </c>
      <c r="J11" s="121">
        <v>25.16</v>
      </c>
      <c r="K11" s="133">
        <v>25.16</v>
      </c>
      <c r="L11" s="133">
        <v>25.16</v>
      </c>
      <c r="M11" s="133">
        <v>25.16</v>
      </c>
      <c r="N11" s="133">
        <v>25.16</v>
      </c>
      <c r="O11" s="133">
        <v>25.16</v>
      </c>
      <c r="P11" s="227" t="s">
        <v>87</v>
      </c>
    </row>
    <row r="12" spans="1:18" s="102" customFormat="1" ht="21" customHeight="1" x14ac:dyDescent="0.2">
      <c r="A12" s="286"/>
      <c r="B12" s="311"/>
      <c r="C12" s="226"/>
      <c r="D12" s="224"/>
      <c r="E12" s="224"/>
      <c r="F12" s="224"/>
      <c r="G12" s="286"/>
      <c r="H12" s="224"/>
      <c r="I12" s="136" t="s">
        <v>19</v>
      </c>
      <c r="J12" s="121">
        <v>24.88</v>
      </c>
      <c r="K12" s="133">
        <v>24.88</v>
      </c>
      <c r="L12" s="133">
        <v>24.88</v>
      </c>
      <c r="M12" s="133">
        <v>24.88</v>
      </c>
      <c r="N12" s="133">
        <v>24.88</v>
      </c>
      <c r="O12" s="133">
        <v>24.88</v>
      </c>
      <c r="P12" s="227" t="s">
        <v>87</v>
      </c>
    </row>
    <row r="13" spans="1:18" s="30" customFormat="1" ht="42" customHeight="1" x14ac:dyDescent="0.2">
      <c r="A13" s="21">
        <v>3</v>
      </c>
      <c r="B13" s="22" t="s">
        <v>54</v>
      </c>
      <c r="C13" s="157"/>
      <c r="D13" s="148"/>
      <c r="E13" s="148"/>
      <c r="F13" s="148"/>
      <c r="G13" s="148"/>
      <c r="H13" s="148"/>
      <c r="I13" s="23"/>
      <c r="J13" s="119"/>
      <c r="K13" s="179"/>
      <c r="L13" s="179"/>
      <c r="M13" s="179"/>
      <c r="N13" s="179"/>
      <c r="O13" s="179"/>
      <c r="P13" s="75"/>
    </row>
    <row r="14" spans="1:18" s="102" customFormat="1" ht="18" customHeight="1" x14ac:dyDescent="0.2">
      <c r="A14" s="285">
        <v>2</v>
      </c>
      <c r="B14" s="310" t="s">
        <v>190</v>
      </c>
      <c r="C14" s="225" t="s">
        <v>94</v>
      </c>
      <c r="D14" s="223" t="s">
        <v>95</v>
      </c>
      <c r="E14" s="223" t="s">
        <v>80</v>
      </c>
      <c r="F14" s="223" t="s">
        <v>81</v>
      </c>
      <c r="G14" s="285" t="s">
        <v>193</v>
      </c>
      <c r="H14" s="223" t="s">
        <v>82</v>
      </c>
      <c r="I14" s="110" t="s">
        <v>18</v>
      </c>
      <c r="J14" s="121">
        <v>31.69</v>
      </c>
      <c r="K14" s="133">
        <v>31.69</v>
      </c>
      <c r="L14" s="133">
        <v>31.69</v>
      </c>
      <c r="M14" s="133">
        <v>31.69</v>
      </c>
      <c r="N14" s="133">
        <v>31.69</v>
      </c>
      <c r="O14" s="133">
        <v>31.69</v>
      </c>
      <c r="P14" s="227" t="s">
        <v>87</v>
      </c>
    </row>
    <row r="15" spans="1:18" s="102" customFormat="1" ht="18" customHeight="1" x14ac:dyDescent="0.2">
      <c r="A15" s="286"/>
      <c r="B15" s="311"/>
      <c r="C15" s="226"/>
      <c r="D15" s="224"/>
      <c r="E15" s="224"/>
      <c r="F15" s="224"/>
      <c r="G15" s="286"/>
      <c r="H15" s="224"/>
      <c r="I15" s="136" t="s">
        <v>19</v>
      </c>
      <c r="J15" s="121">
        <v>31.41</v>
      </c>
      <c r="K15" s="133">
        <v>31.41</v>
      </c>
      <c r="L15" s="133">
        <v>31.41</v>
      </c>
      <c r="M15" s="133">
        <v>31.41</v>
      </c>
      <c r="N15" s="133">
        <v>31.41</v>
      </c>
      <c r="O15" s="133">
        <v>31.41</v>
      </c>
      <c r="P15" s="227" t="s">
        <v>87</v>
      </c>
    </row>
    <row r="16" spans="1:18" s="30" customFormat="1" ht="27.75" customHeight="1" x14ac:dyDescent="0.2">
      <c r="A16" s="31">
        <v>4</v>
      </c>
      <c r="B16" s="22" t="s">
        <v>55</v>
      </c>
      <c r="C16" s="157"/>
      <c r="D16" s="148"/>
      <c r="E16" s="148"/>
      <c r="F16" s="148"/>
      <c r="G16" s="148"/>
      <c r="H16" s="148"/>
      <c r="I16" s="23"/>
      <c r="J16" s="119"/>
      <c r="K16" s="179"/>
      <c r="L16" s="179"/>
      <c r="M16" s="179"/>
      <c r="N16" s="179"/>
      <c r="O16" s="179"/>
      <c r="P16" s="75"/>
    </row>
    <row r="17" spans="1:16" s="106" customFormat="1" ht="16.5" customHeight="1" x14ac:dyDescent="0.2">
      <c r="A17" s="359">
        <v>2</v>
      </c>
      <c r="B17" s="310" t="s">
        <v>190</v>
      </c>
      <c r="C17" s="239" t="s">
        <v>94</v>
      </c>
      <c r="D17" s="248" t="s">
        <v>95</v>
      </c>
      <c r="E17" s="248" t="s">
        <v>80</v>
      </c>
      <c r="F17" s="248" t="s">
        <v>81</v>
      </c>
      <c r="G17" s="285" t="s">
        <v>193</v>
      </c>
      <c r="H17" s="248" t="s">
        <v>82</v>
      </c>
      <c r="I17" s="142" t="s">
        <v>18</v>
      </c>
      <c r="J17" s="121">
        <v>30.29</v>
      </c>
      <c r="K17" s="133">
        <v>30.29</v>
      </c>
      <c r="L17" s="133">
        <v>30.29</v>
      </c>
      <c r="M17" s="133">
        <v>30.29</v>
      </c>
      <c r="N17" s="133">
        <v>30.29</v>
      </c>
      <c r="O17" s="133">
        <v>30.29</v>
      </c>
      <c r="P17" s="98" t="s">
        <v>87</v>
      </c>
    </row>
    <row r="18" spans="1:16" s="106" customFormat="1" ht="16.5" customHeight="1" x14ac:dyDescent="0.2">
      <c r="A18" s="360"/>
      <c r="B18" s="311"/>
      <c r="C18" s="240"/>
      <c r="D18" s="250"/>
      <c r="E18" s="250"/>
      <c r="F18" s="250"/>
      <c r="G18" s="286"/>
      <c r="H18" s="250"/>
      <c r="I18" s="143" t="s">
        <v>19</v>
      </c>
      <c r="J18" s="121">
        <v>30.01</v>
      </c>
      <c r="K18" s="133">
        <v>30.01</v>
      </c>
      <c r="L18" s="133">
        <v>30.01</v>
      </c>
      <c r="M18" s="133">
        <v>30.01</v>
      </c>
      <c r="N18" s="133">
        <v>30.01</v>
      </c>
      <c r="O18" s="133">
        <v>30.01</v>
      </c>
      <c r="P18" s="98" t="s">
        <v>87</v>
      </c>
    </row>
    <row r="19" spans="1:16" s="30" customFormat="1" ht="37.5" customHeight="1" x14ac:dyDescent="0.2">
      <c r="A19" s="21">
        <v>5</v>
      </c>
      <c r="B19" s="22" t="s">
        <v>57</v>
      </c>
      <c r="C19" s="157"/>
      <c r="D19" s="148"/>
      <c r="E19" s="148"/>
      <c r="F19" s="148"/>
      <c r="G19" s="148"/>
      <c r="H19" s="148"/>
      <c r="I19" s="23"/>
      <c r="J19" s="119"/>
      <c r="K19" s="179"/>
      <c r="L19" s="179"/>
      <c r="M19" s="179"/>
      <c r="N19" s="179"/>
      <c r="O19" s="179"/>
      <c r="P19" s="75"/>
    </row>
    <row r="20" spans="1:16" s="106" customFormat="1" ht="15" customHeight="1" x14ac:dyDescent="0.2">
      <c r="A20" s="359">
        <v>2</v>
      </c>
      <c r="B20" s="310" t="s">
        <v>190</v>
      </c>
      <c r="C20" s="239" t="s">
        <v>94</v>
      </c>
      <c r="D20" s="248" t="s">
        <v>95</v>
      </c>
      <c r="E20" s="248"/>
      <c r="F20" s="248" t="s">
        <v>96</v>
      </c>
      <c r="G20" s="285" t="s">
        <v>193</v>
      </c>
      <c r="H20" s="248" t="s">
        <v>97</v>
      </c>
      <c r="I20" s="142" t="s">
        <v>18</v>
      </c>
      <c r="J20" s="111">
        <v>31.27</v>
      </c>
      <c r="K20" s="181">
        <v>31.27</v>
      </c>
      <c r="L20" s="181">
        <v>31.27</v>
      </c>
      <c r="M20" s="181">
        <v>31.27</v>
      </c>
      <c r="N20" s="181">
        <v>31.27</v>
      </c>
      <c r="O20" s="181">
        <v>31.27</v>
      </c>
      <c r="P20" s="98" t="s">
        <v>87</v>
      </c>
    </row>
    <row r="21" spans="1:16" s="106" customFormat="1" ht="15" customHeight="1" x14ac:dyDescent="0.2">
      <c r="A21" s="360"/>
      <c r="B21" s="311"/>
      <c r="C21" s="240"/>
      <c r="D21" s="250"/>
      <c r="E21" s="250"/>
      <c r="F21" s="250"/>
      <c r="G21" s="286"/>
      <c r="H21" s="250"/>
      <c r="I21" s="143" t="s">
        <v>19</v>
      </c>
      <c r="J21" s="111">
        <v>30.83</v>
      </c>
      <c r="K21" s="181">
        <v>30.83</v>
      </c>
      <c r="L21" s="181">
        <v>30.83</v>
      </c>
      <c r="M21" s="181">
        <v>30.83</v>
      </c>
      <c r="N21" s="181">
        <v>30.83</v>
      </c>
      <c r="O21" s="181">
        <v>30.83</v>
      </c>
      <c r="P21" s="98" t="s">
        <v>87</v>
      </c>
    </row>
    <row r="22" spans="1:16" s="30" customFormat="1" ht="38.25" customHeight="1" x14ac:dyDescent="0.2">
      <c r="A22" s="21">
        <v>6</v>
      </c>
      <c r="B22" s="22" t="s">
        <v>58</v>
      </c>
      <c r="C22" s="157"/>
      <c r="D22" s="148"/>
      <c r="E22" s="148"/>
      <c r="F22" s="148"/>
      <c r="G22" s="148"/>
      <c r="H22" s="148"/>
      <c r="I22" s="23"/>
      <c r="J22" s="119"/>
      <c r="K22" s="179"/>
      <c r="L22" s="179"/>
      <c r="M22" s="179"/>
      <c r="N22" s="179"/>
      <c r="O22" s="179"/>
      <c r="P22" s="75"/>
    </row>
    <row r="23" spans="1:16" s="106" customFormat="1" ht="16.5" customHeight="1" x14ac:dyDescent="0.2">
      <c r="A23" s="359">
        <v>2</v>
      </c>
      <c r="B23" s="310" t="s">
        <v>190</v>
      </c>
      <c r="C23" s="239" t="s">
        <v>94</v>
      </c>
      <c r="D23" s="248" t="s">
        <v>95</v>
      </c>
      <c r="E23" s="248" t="s">
        <v>100</v>
      </c>
      <c r="F23" s="248" t="s">
        <v>81</v>
      </c>
      <c r="G23" s="285" t="s">
        <v>193</v>
      </c>
      <c r="H23" s="248" t="s">
        <v>82</v>
      </c>
      <c r="I23" s="142" t="s">
        <v>18</v>
      </c>
      <c r="J23" s="111">
        <v>15.49</v>
      </c>
      <c r="K23" s="181">
        <v>15.49</v>
      </c>
      <c r="L23" s="181">
        <v>15.49</v>
      </c>
      <c r="M23" s="181">
        <v>15.49</v>
      </c>
      <c r="N23" s="181">
        <v>15.49</v>
      </c>
      <c r="O23" s="181">
        <v>15.49</v>
      </c>
      <c r="P23" s="98" t="s">
        <v>87</v>
      </c>
    </row>
    <row r="24" spans="1:16" s="106" customFormat="1" ht="16.5" customHeight="1" x14ac:dyDescent="0.2">
      <c r="A24" s="360"/>
      <c r="B24" s="311"/>
      <c r="C24" s="240"/>
      <c r="D24" s="250"/>
      <c r="E24" s="250"/>
      <c r="F24" s="250"/>
      <c r="G24" s="286"/>
      <c r="H24" s="250"/>
      <c r="I24" s="143" t="s">
        <v>19</v>
      </c>
      <c r="J24" s="111">
        <v>15.22</v>
      </c>
      <c r="K24" s="181">
        <v>15.22</v>
      </c>
      <c r="L24" s="181">
        <v>15.22</v>
      </c>
      <c r="M24" s="181">
        <v>15.22</v>
      </c>
      <c r="N24" s="181">
        <v>15.22</v>
      </c>
      <c r="O24" s="181">
        <v>15.22</v>
      </c>
      <c r="P24" s="98" t="s">
        <v>87</v>
      </c>
    </row>
    <row r="25" spans="1:16" s="30" customFormat="1" ht="43.5" customHeight="1" x14ac:dyDescent="0.2">
      <c r="A25" s="21">
        <v>7</v>
      </c>
      <c r="B25" s="22" t="s">
        <v>59</v>
      </c>
      <c r="C25" s="157"/>
      <c r="D25" s="148"/>
      <c r="E25" s="148"/>
      <c r="F25" s="148"/>
      <c r="G25" s="148"/>
      <c r="H25" s="148"/>
      <c r="I25" s="23"/>
      <c r="J25" s="119"/>
      <c r="K25" s="179"/>
      <c r="L25" s="179"/>
      <c r="M25" s="179"/>
      <c r="N25" s="179"/>
      <c r="O25" s="179"/>
      <c r="P25" s="75"/>
    </row>
    <row r="26" spans="1:16" s="106" customFormat="1" ht="15.75" customHeight="1" x14ac:dyDescent="0.2">
      <c r="A26" s="359">
        <v>2</v>
      </c>
      <c r="B26" s="310" t="s">
        <v>190</v>
      </c>
      <c r="C26" s="239" t="s">
        <v>78</v>
      </c>
      <c r="D26" s="248" t="s">
        <v>79</v>
      </c>
      <c r="E26" s="248" t="s">
        <v>100</v>
      </c>
      <c r="F26" s="248" t="s">
        <v>81</v>
      </c>
      <c r="G26" s="285" t="s">
        <v>193</v>
      </c>
      <c r="H26" s="248" t="s">
        <v>82</v>
      </c>
      <c r="I26" s="142" t="s">
        <v>18</v>
      </c>
      <c r="J26" s="111">
        <v>15.49</v>
      </c>
      <c r="K26" s="181">
        <v>15.49</v>
      </c>
      <c r="L26" s="181">
        <v>15.49</v>
      </c>
      <c r="M26" s="181">
        <v>15.49</v>
      </c>
      <c r="N26" s="181">
        <v>15.49</v>
      </c>
      <c r="O26" s="181">
        <v>15.49</v>
      </c>
      <c r="P26" s="98" t="s">
        <v>87</v>
      </c>
    </row>
    <row r="27" spans="1:16" s="106" customFormat="1" ht="15.75" customHeight="1" x14ac:dyDescent="0.2">
      <c r="A27" s="360"/>
      <c r="B27" s="311"/>
      <c r="C27" s="240"/>
      <c r="D27" s="250"/>
      <c r="E27" s="250"/>
      <c r="F27" s="250"/>
      <c r="G27" s="286"/>
      <c r="H27" s="250"/>
      <c r="I27" s="143" t="s">
        <v>19</v>
      </c>
      <c r="J27" s="111">
        <v>15.22</v>
      </c>
      <c r="K27" s="181">
        <v>15.22</v>
      </c>
      <c r="L27" s="181">
        <v>15.22</v>
      </c>
      <c r="M27" s="181">
        <v>15.22</v>
      </c>
      <c r="N27" s="181">
        <v>15.22</v>
      </c>
      <c r="O27" s="181">
        <v>15.22</v>
      </c>
      <c r="P27" s="98" t="s">
        <v>87</v>
      </c>
    </row>
    <row r="28" spans="1:16" s="30" customFormat="1" ht="20.25" customHeight="1" x14ac:dyDescent="0.2">
      <c r="A28" s="21">
        <v>8</v>
      </c>
      <c r="B28" s="22" t="s">
        <v>60</v>
      </c>
      <c r="C28" s="157"/>
      <c r="D28" s="148"/>
      <c r="E28" s="148"/>
      <c r="F28" s="148"/>
      <c r="G28" s="148"/>
      <c r="H28" s="148"/>
      <c r="I28" s="23"/>
      <c r="J28" s="119"/>
      <c r="K28" s="179"/>
      <c r="L28" s="179"/>
      <c r="M28" s="179"/>
      <c r="N28" s="179"/>
      <c r="O28" s="179"/>
      <c r="P28" s="75"/>
    </row>
    <row r="29" spans="1:16" s="106" customFormat="1" ht="20.25" customHeight="1" x14ac:dyDescent="0.2">
      <c r="A29" s="359">
        <v>2</v>
      </c>
      <c r="B29" s="310" t="s">
        <v>190</v>
      </c>
      <c r="C29" s="239" t="s">
        <v>78</v>
      </c>
      <c r="D29" s="248" t="s">
        <v>79</v>
      </c>
      <c r="E29" s="248" t="s">
        <v>100</v>
      </c>
      <c r="F29" s="248" t="s">
        <v>81</v>
      </c>
      <c r="G29" s="285" t="s">
        <v>193</v>
      </c>
      <c r="H29" s="248" t="s">
        <v>82</v>
      </c>
      <c r="I29" s="142" t="s">
        <v>18</v>
      </c>
      <c r="J29" s="111">
        <v>15.49</v>
      </c>
      <c r="K29" s="181">
        <v>15.49</v>
      </c>
      <c r="L29" s="181">
        <v>15.49</v>
      </c>
      <c r="M29" s="181">
        <v>15.49</v>
      </c>
      <c r="N29" s="181">
        <v>15.49</v>
      </c>
      <c r="O29" s="181">
        <v>15.49</v>
      </c>
      <c r="P29" s="98" t="s">
        <v>87</v>
      </c>
    </row>
    <row r="30" spans="1:16" s="106" customFormat="1" ht="20.25" customHeight="1" x14ac:dyDescent="0.2">
      <c r="A30" s="360"/>
      <c r="B30" s="311"/>
      <c r="C30" s="240"/>
      <c r="D30" s="250"/>
      <c r="E30" s="250"/>
      <c r="F30" s="250"/>
      <c r="G30" s="286"/>
      <c r="H30" s="250"/>
      <c r="I30" s="143" t="s">
        <v>19</v>
      </c>
      <c r="J30" s="111">
        <v>15.22</v>
      </c>
      <c r="K30" s="181">
        <v>15.22</v>
      </c>
      <c r="L30" s="181">
        <v>15.22</v>
      </c>
      <c r="M30" s="181">
        <v>15.22</v>
      </c>
      <c r="N30" s="181">
        <v>15.22</v>
      </c>
      <c r="O30" s="181">
        <v>15.22</v>
      </c>
      <c r="P30" s="98" t="s">
        <v>87</v>
      </c>
    </row>
    <row r="31" spans="1:16" s="30" customFormat="1" ht="27" customHeight="1" x14ac:dyDescent="0.2">
      <c r="A31" s="21">
        <v>9</v>
      </c>
      <c r="B31" s="22" t="s">
        <v>61</v>
      </c>
      <c r="C31" s="157"/>
      <c r="D31" s="148"/>
      <c r="E31" s="148"/>
      <c r="F31" s="148"/>
      <c r="G31" s="148"/>
      <c r="H31" s="148"/>
      <c r="I31" s="23"/>
      <c r="J31" s="119"/>
      <c r="K31" s="179"/>
      <c r="L31" s="179"/>
      <c r="M31" s="179"/>
      <c r="N31" s="179"/>
      <c r="O31" s="179"/>
      <c r="P31" s="75"/>
    </row>
    <row r="32" spans="1:16" s="106" customFormat="1" ht="16.5" customHeight="1" x14ac:dyDescent="0.2">
      <c r="A32" s="359">
        <v>2</v>
      </c>
      <c r="B32" s="310" t="s">
        <v>190</v>
      </c>
      <c r="C32" s="239" t="s">
        <v>78</v>
      </c>
      <c r="D32" s="248" t="s">
        <v>79</v>
      </c>
      <c r="E32" s="248" t="s">
        <v>100</v>
      </c>
      <c r="F32" s="248" t="s">
        <v>81</v>
      </c>
      <c r="G32" s="285" t="s">
        <v>193</v>
      </c>
      <c r="H32" s="248" t="s">
        <v>82</v>
      </c>
      <c r="I32" s="142" t="s">
        <v>18</v>
      </c>
      <c r="J32" s="111">
        <v>15.49</v>
      </c>
      <c r="K32" s="181">
        <v>15.49</v>
      </c>
      <c r="L32" s="181">
        <v>15.49</v>
      </c>
      <c r="M32" s="181">
        <v>15.49</v>
      </c>
      <c r="N32" s="181">
        <v>15.49</v>
      </c>
      <c r="O32" s="181">
        <v>15.49</v>
      </c>
      <c r="P32" s="98" t="s">
        <v>87</v>
      </c>
    </row>
    <row r="33" spans="1:16" s="106" customFormat="1" ht="17.25" customHeight="1" x14ac:dyDescent="0.2">
      <c r="A33" s="360"/>
      <c r="B33" s="311"/>
      <c r="C33" s="240"/>
      <c r="D33" s="250"/>
      <c r="E33" s="250"/>
      <c r="F33" s="250"/>
      <c r="G33" s="286"/>
      <c r="H33" s="250"/>
      <c r="I33" s="143" t="s">
        <v>19</v>
      </c>
      <c r="J33" s="111">
        <v>15.22</v>
      </c>
      <c r="K33" s="181">
        <v>15.22</v>
      </c>
      <c r="L33" s="181">
        <v>15.22</v>
      </c>
      <c r="M33" s="181">
        <v>15.22</v>
      </c>
      <c r="N33" s="181">
        <v>15.22</v>
      </c>
      <c r="O33" s="181">
        <v>15.22</v>
      </c>
      <c r="P33" s="98" t="s">
        <v>87</v>
      </c>
    </row>
    <row r="34" spans="1:16" s="30" customFormat="1" ht="23.25" customHeight="1" x14ac:dyDescent="0.2">
      <c r="A34" s="21">
        <v>10</v>
      </c>
      <c r="B34" s="22" t="s">
        <v>62</v>
      </c>
      <c r="C34" s="157"/>
      <c r="D34" s="148"/>
      <c r="E34" s="148"/>
      <c r="F34" s="148"/>
      <c r="G34" s="148"/>
      <c r="H34" s="148"/>
      <c r="I34" s="23"/>
      <c r="J34" s="119"/>
      <c r="K34" s="179"/>
      <c r="L34" s="179"/>
      <c r="M34" s="179"/>
      <c r="N34" s="179"/>
      <c r="O34" s="179"/>
      <c r="P34" s="75"/>
    </row>
    <row r="35" spans="1:16" s="106" customFormat="1" ht="23.25" customHeight="1" x14ac:dyDescent="0.2">
      <c r="A35" s="359">
        <v>2</v>
      </c>
      <c r="B35" s="310" t="s">
        <v>190</v>
      </c>
      <c r="C35" s="239" t="s">
        <v>94</v>
      </c>
      <c r="D35" s="248" t="s">
        <v>95</v>
      </c>
      <c r="E35" s="248" t="s">
        <v>100</v>
      </c>
      <c r="F35" s="248" t="s">
        <v>81</v>
      </c>
      <c r="G35" s="285" t="s">
        <v>193</v>
      </c>
      <c r="H35" s="248" t="s">
        <v>82</v>
      </c>
      <c r="I35" s="142" t="s">
        <v>18</v>
      </c>
      <c r="J35" s="111">
        <v>21.07</v>
      </c>
      <c r="K35" s="181">
        <v>21.07</v>
      </c>
      <c r="L35" s="181">
        <v>21.07</v>
      </c>
      <c r="M35" s="181">
        <v>21.07</v>
      </c>
      <c r="N35" s="181">
        <v>21.07</v>
      </c>
      <c r="O35" s="181">
        <v>21.07</v>
      </c>
      <c r="P35" s="98" t="s">
        <v>87</v>
      </c>
    </row>
    <row r="36" spans="1:16" s="106" customFormat="1" ht="12" customHeight="1" x14ac:dyDescent="0.2">
      <c r="A36" s="360"/>
      <c r="B36" s="311"/>
      <c r="C36" s="240"/>
      <c r="D36" s="250"/>
      <c r="E36" s="250"/>
      <c r="F36" s="250"/>
      <c r="G36" s="286"/>
      <c r="H36" s="250"/>
      <c r="I36" s="143" t="s">
        <v>19</v>
      </c>
      <c r="J36" s="111">
        <v>20.79</v>
      </c>
      <c r="K36" s="181">
        <v>20.79</v>
      </c>
      <c r="L36" s="181">
        <v>20.79</v>
      </c>
      <c r="M36" s="181">
        <v>20.79</v>
      </c>
      <c r="N36" s="181">
        <v>20.79</v>
      </c>
      <c r="O36" s="181">
        <v>20.79</v>
      </c>
      <c r="P36" s="98" t="s">
        <v>87</v>
      </c>
    </row>
    <row r="37" spans="1:16" s="30" customFormat="1" ht="16.5" customHeight="1" x14ac:dyDescent="0.2">
      <c r="A37" s="21">
        <v>11</v>
      </c>
      <c r="B37" s="22" t="s">
        <v>63</v>
      </c>
      <c r="C37" s="157"/>
      <c r="D37" s="148"/>
      <c r="E37" s="148"/>
      <c r="F37" s="148"/>
      <c r="G37" s="148"/>
      <c r="H37" s="148"/>
      <c r="I37" s="23"/>
      <c r="J37" s="119"/>
      <c r="K37" s="179"/>
      <c r="L37" s="179"/>
      <c r="M37" s="179"/>
      <c r="N37" s="179"/>
      <c r="O37" s="179"/>
      <c r="P37" s="75"/>
    </row>
    <row r="38" spans="1:16" s="106" customFormat="1" ht="16.5" customHeight="1" x14ac:dyDescent="0.2">
      <c r="A38" s="359">
        <v>2</v>
      </c>
      <c r="B38" s="310" t="s">
        <v>190</v>
      </c>
      <c r="C38" s="239" t="s">
        <v>94</v>
      </c>
      <c r="D38" s="248" t="s">
        <v>95</v>
      </c>
      <c r="E38" s="248" t="s">
        <v>100</v>
      </c>
      <c r="F38" s="248" t="s">
        <v>81</v>
      </c>
      <c r="G38" s="285" t="s">
        <v>193</v>
      </c>
      <c r="H38" s="248" t="s">
        <v>82</v>
      </c>
      <c r="I38" s="142" t="s">
        <v>18</v>
      </c>
      <c r="J38" s="111">
        <v>21.07</v>
      </c>
      <c r="K38" s="181">
        <v>21.07</v>
      </c>
      <c r="L38" s="181">
        <v>21.07</v>
      </c>
      <c r="M38" s="181">
        <v>21.07</v>
      </c>
      <c r="N38" s="181">
        <v>21.07</v>
      </c>
      <c r="O38" s="181">
        <v>21.07</v>
      </c>
      <c r="P38" s="98" t="s">
        <v>87</v>
      </c>
    </row>
    <row r="39" spans="1:16" s="106" customFormat="1" ht="16.5" customHeight="1" x14ac:dyDescent="0.2">
      <c r="A39" s="360"/>
      <c r="B39" s="311"/>
      <c r="C39" s="240"/>
      <c r="D39" s="250"/>
      <c r="E39" s="250"/>
      <c r="F39" s="250"/>
      <c r="G39" s="286"/>
      <c r="H39" s="250"/>
      <c r="I39" s="143" t="s">
        <v>19</v>
      </c>
      <c r="J39" s="111">
        <v>20.79</v>
      </c>
      <c r="K39" s="181">
        <v>20.79</v>
      </c>
      <c r="L39" s="181">
        <v>20.79</v>
      </c>
      <c r="M39" s="181">
        <v>20.79</v>
      </c>
      <c r="N39" s="181">
        <v>20.79</v>
      </c>
      <c r="O39" s="181">
        <v>20.79</v>
      </c>
      <c r="P39" s="98" t="s">
        <v>87</v>
      </c>
    </row>
    <row r="40" spans="1:16" s="30" customFormat="1" ht="27.75" customHeight="1" x14ac:dyDescent="0.2">
      <c r="A40" s="21">
        <v>12</v>
      </c>
      <c r="B40" s="22" t="s">
        <v>64</v>
      </c>
      <c r="C40" s="157"/>
      <c r="D40" s="148"/>
      <c r="E40" s="148"/>
      <c r="F40" s="148"/>
      <c r="G40" s="148"/>
      <c r="H40" s="148"/>
      <c r="I40" s="23"/>
      <c r="J40" s="119"/>
      <c r="K40" s="179"/>
      <c r="L40" s="179"/>
      <c r="M40" s="179"/>
      <c r="N40" s="179"/>
      <c r="O40" s="179"/>
      <c r="P40" s="75"/>
    </row>
    <row r="41" spans="1:16" s="106" customFormat="1" ht="16.5" customHeight="1" x14ac:dyDescent="0.2">
      <c r="A41" s="359">
        <v>2</v>
      </c>
      <c r="B41" s="310" t="s">
        <v>190</v>
      </c>
      <c r="C41" s="239" t="s">
        <v>94</v>
      </c>
      <c r="D41" s="248" t="s">
        <v>95</v>
      </c>
      <c r="E41" s="248" t="s">
        <v>100</v>
      </c>
      <c r="F41" s="248" t="s">
        <v>81</v>
      </c>
      <c r="G41" s="285" t="s">
        <v>193</v>
      </c>
      <c r="H41" s="248" t="s">
        <v>82</v>
      </c>
      <c r="I41" s="142" t="s">
        <v>18</v>
      </c>
      <c r="J41" s="111">
        <v>21.07</v>
      </c>
      <c r="K41" s="181">
        <v>21.07</v>
      </c>
      <c r="L41" s="181">
        <v>21.07</v>
      </c>
      <c r="M41" s="181">
        <v>21.07</v>
      </c>
      <c r="N41" s="181">
        <v>21.07</v>
      </c>
      <c r="O41" s="181">
        <v>21.07</v>
      </c>
      <c r="P41" s="98" t="s">
        <v>87</v>
      </c>
    </row>
    <row r="42" spans="1:16" s="106" customFormat="1" ht="21.75" customHeight="1" x14ac:dyDescent="0.2">
      <c r="A42" s="360"/>
      <c r="B42" s="311"/>
      <c r="C42" s="240"/>
      <c r="D42" s="250"/>
      <c r="E42" s="250"/>
      <c r="F42" s="250"/>
      <c r="G42" s="286"/>
      <c r="H42" s="250"/>
      <c r="I42" s="143" t="s">
        <v>19</v>
      </c>
      <c r="J42" s="111">
        <v>20.79</v>
      </c>
      <c r="K42" s="181">
        <v>20.79</v>
      </c>
      <c r="L42" s="181">
        <v>20.79</v>
      </c>
      <c r="M42" s="181">
        <v>20.79</v>
      </c>
      <c r="N42" s="181">
        <v>20.79</v>
      </c>
      <c r="O42" s="181">
        <v>20.79</v>
      </c>
      <c r="P42" s="98" t="s">
        <v>87</v>
      </c>
    </row>
    <row r="43" spans="1:16" s="30" customFormat="1" ht="24" customHeight="1" x14ac:dyDescent="0.2">
      <c r="A43" s="21">
        <v>13</v>
      </c>
      <c r="B43" s="22" t="s">
        <v>65</v>
      </c>
      <c r="C43" s="157"/>
      <c r="D43" s="148"/>
      <c r="E43" s="148"/>
      <c r="F43" s="148"/>
      <c r="G43" s="148"/>
      <c r="H43" s="148"/>
      <c r="I43" s="23"/>
      <c r="J43" s="119"/>
      <c r="K43" s="179"/>
      <c r="L43" s="179"/>
      <c r="M43" s="179"/>
      <c r="N43" s="179"/>
      <c r="O43" s="179"/>
      <c r="P43" s="75"/>
    </row>
    <row r="44" spans="1:16" s="106" customFormat="1" ht="15.75" customHeight="1" x14ac:dyDescent="0.2">
      <c r="A44" s="359">
        <v>2</v>
      </c>
      <c r="B44" s="310" t="s">
        <v>190</v>
      </c>
      <c r="C44" s="239" t="s">
        <v>94</v>
      </c>
      <c r="D44" s="248" t="s">
        <v>95</v>
      </c>
      <c r="E44" s="248" t="s">
        <v>100</v>
      </c>
      <c r="F44" s="248" t="s">
        <v>81</v>
      </c>
      <c r="G44" s="285" t="s">
        <v>193</v>
      </c>
      <c r="H44" s="248" t="s">
        <v>82</v>
      </c>
      <c r="I44" s="142" t="s">
        <v>18</v>
      </c>
      <c r="J44" s="111">
        <v>21.07</v>
      </c>
      <c r="K44" s="181">
        <v>21.07</v>
      </c>
      <c r="L44" s="181">
        <v>21.07</v>
      </c>
      <c r="M44" s="181">
        <v>21.07</v>
      </c>
      <c r="N44" s="181">
        <v>21.07</v>
      </c>
      <c r="O44" s="181">
        <v>21.07</v>
      </c>
      <c r="P44" s="98" t="s">
        <v>87</v>
      </c>
    </row>
    <row r="45" spans="1:16" s="106" customFormat="1" ht="15.75" customHeight="1" x14ac:dyDescent="0.2">
      <c r="A45" s="360"/>
      <c r="B45" s="311"/>
      <c r="C45" s="240"/>
      <c r="D45" s="250"/>
      <c r="E45" s="250"/>
      <c r="F45" s="250"/>
      <c r="G45" s="286"/>
      <c r="H45" s="250"/>
      <c r="I45" s="143" t="s">
        <v>19</v>
      </c>
      <c r="J45" s="111">
        <v>20.79</v>
      </c>
      <c r="K45" s="181">
        <v>20.79</v>
      </c>
      <c r="L45" s="181">
        <v>20.79</v>
      </c>
      <c r="M45" s="181">
        <v>20.79</v>
      </c>
      <c r="N45" s="181">
        <v>20.79</v>
      </c>
      <c r="O45" s="181">
        <v>20.79</v>
      </c>
      <c r="P45" s="98" t="s">
        <v>87</v>
      </c>
    </row>
    <row r="46" spans="1:16" s="30" customFormat="1" ht="24.75" customHeight="1" x14ac:dyDescent="0.2">
      <c r="A46" s="33">
        <v>16</v>
      </c>
      <c r="B46" s="22" t="s">
        <v>68</v>
      </c>
      <c r="C46" s="157"/>
      <c r="D46" s="148"/>
      <c r="E46" s="148"/>
      <c r="F46" s="148"/>
      <c r="G46" s="148"/>
      <c r="H46" s="148"/>
      <c r="I46" s="23"/>
      <c r="J46" s="119"/>
      <c r="K46" s="179"/>
      <c r="L46" s="179"/>
      <c r="M46" s="179"/>
      <c r="N46" s="179"/>
      <c r="O46" s="179"/>
      <c r="P46" s="75"/>
    </row>
    <row r="47" spans="1:16" s="106" customFormat="1" ht="24.75" customHeight="1" x14ac:dyDescent="0.2">
      <c r="A47" s="359">
        <v>2</v>
      </c>
      <c r="B47" s="310" t="s">
        <v>190</v>
      </c>
      <c r="C47" s="239" t="s">
        <v>94</v>
      </c>
      <c r="D47" s="248" t="s">
        <v>95</v>
      </c>
      <c r="E47" s="248" t="s">
        <v>80</v>
      </c>
      <c r="F47" s="248" t="s">
        <v>81</v>
      </c>
      <c r="G47" s="285" t="s">
        <v>193</v>
      </c>
      <c r="H47" s="248" t="s">
        <v>82</v>
      </c>
      <c r="I47" s="142" t="s">
        <v>18</v>
      </c>
      <c r="J47" s="121">
        <v>23.76</v>
      </c>
      <c r="K47" s="133">
        <v>23.76</v>
      </c>
      <c r="L47" s="133">
        <v>23.76</v>
      </c>
      <c r="M47" s="133">
        <v>23.76</v>
      </c>
      <c r="N47" s="133">
        <v>23.76</v>
      </c>
      <c r="O47" s="133">
        <v>23.76</v>
      </c>
      <c r="P47" s="98" t="s">
        <v>87</v>
      </c>
    </row>
    <row r="48" spans="1:16" s="106" customFormat="1" ht="12.75" customHeight="1" x14ac:dyDescent="0.2">
      <c r="A48" s="360"/>
      <c r="B48" s="311"/>
      <c r="C48" s="240"/>
      <c r="D48" s="250"/>
      <c r="E48" s="250"/>
      <c r="F48" s="250"/>
      <c r="G48" s="286"/>
      <c r="H48" s="250"/>
      <c r="I48" s="143" t="s">
        <v>19</v>
      </c>
      <c r="J48" s="121">
        <v>23.48</v>
      </c>
      <c r="K48" s="133">
        <v>23.48</v>
      </c>
      <c r="L48" s="133">
        <v>23.48</v>
      </c>
      <c r="M48" s="133">
        <v>23.48</v>
      </c>
      <c r="N48" s="133">
        <v>23.48</v>
      </c>
      <c r="O48" s="133">
        <v>23.48</v>
      </c>
      <c r="P48" s="98" t="s">
        <v>87</v>
      </c>
    </row>
    <row r="49" spans="1:16" s="30" customFormat="1" ht="29.25" customHeight="1" x14ac:dyDescent="0.2">
      <c r="A49" s="21">
        <v>17</v>
      </c>
      <c r="B49" s="22" t="s">
        <v>69</v>
      </c>
      <c r="C49" s="157"/>
      <c r="D49" s="157"/>
      <c r="E49" s="157"/>
      <c r="F49" s="157"/>
      <c r="G49" s="157"/>
      <c r="H49" s="157"/>
      <c r="I49" s="23"/>
      <c r="J49" s="119"/>
      <c r="K49" s="179"/>
      <c r="L49" s="179"/>
      <c r="M49" s="179"/>
      <c r="N49" s="179"/>
      <c r="O49" s="179"/>
      <c r="P49" s="75"/>
    </row>
    <row r="50" spans="1:16" s="106" customFormat="1" ht="16.5" customHeight="1" x14ac:dyDescent="0.2">
      <c r="A50" s="359">
        <v>2</v>
      </c>
      <c r="B50" s="310" t="s">
        <v>190</v>
      </c>
      <c r="C50" s="239" t="s">
        <v>94</v>
      </c>
      <c r="D50" s="248" t="s">
        <v>95</v>
      </c>
      <c r="E50" s="248" t="s">
        <v>80</v>
      </c>
      <c r="F50" s="248" t="s">
        <v>81</v>
      </c>
      <c r="G50" s="285" t="s">
        <v>193</v>
      </c>
      <c r="H50" s="248" t="s">
        <v>82</v>
      </c>
      <c r="I50" s="142" t="s">
        <v>18</v>
      </c>
      <c r="J50" s="121">
        <v>31.69</v>
      </c>
      <c r="K50" s="133">
        <v>31.69</v>
      </c>
      <c r="L50" s="133">
        <v>31.69</v>
      </c>
      <c r="M50" s="133">
        <v>31.69</v>
      </c>
      <c r="N50" s="133">
        <v>31.69</v>
      </c>
      <c r="O50" s="133">
        <v>31.69</v>
      </c>
      <c r="P50" s="98" t="s">
        <v>87</v>
      </c>
    </row>
    <row r="51" spans="1:16" s="106" customFormat="1" ht="17.25" customHeight="1" x14ac:dyDescent="0.2">
      <c r="A51" s="360"/>
      <c r="B51" s="311"/>
      <c r="C51" s="240"/>
      <c r="D51" s="250"/>
      <c r="E51" s="250"/>
      <c r="F51" s="250"/>
      <c r="G51" s="286"/>
      <c r="H51" s="250"/>
      <c r="I51" s="143" t="s">
        <v>19</v>
      </c>
      <c r="J51" s="121">
        <v>31.41</v>
      </c>
      <c r="K51" s="133">
        <v>31.41</v>
      </c>
      <c r="L51" s="133">
        <v>31.41</v>
      </c>
      <c r="M51" s="133">
        <v>31.41</v>
      </c>
      <c r="N51" s="133">
        <v>31.41</v>
      </c>
      <c r="O51" s="133">
        <v>31.41</v>
      </c>
      <c r="P51" s="98" t="s">
        <v>87</v>
      </c>
    </row>
    <row r="52" spans="1:16" s="30" customFormat="1" ht="27.75" customHeight="1" x14ac:dyDescent="0.2">
      <c r="A52" s="21">
        <v>19</v>
      </c>
      <c r="B52" s="34" t="s">
        <v>20</v>
      </c>
      <c r="C52" s="21"/>
      <c r="D52" s="21"/>
      <c r="E52" s="21"/>
      <c r="F52" s="21"/>
      <c r="G52" s="21"/>
      <c r="H52" s="21"/>
      <c r="I52" s="23"/>
      <c r="J52" s="119"/>
      <c r="K52" s="179"/>
      <c r="L52" s="179"/>
      <c r="M52" s="179"/>
      <c r="N52" s="179"/>
      <c r="O52" s="179"/>
      <c r="P52" s="75"/>
    </row>
    <row r="53" spans="1:16" s="106" customFormat="1" ht="18" customHeight="1" x14ac:dyDescent="0.2">
      <c r="A53" s="359">
        <v>2</v>
      </c>
      <c r="B53" s="310" t="s">
        <v>190</v>
      </c>
      <c r="C53" s="359" t="s">
        <v>106</v>
      </c>
      <c r="D53" s="359" t="s">
        <v>107</v>
      </c>
      <c r="E53" s="239" t="s">
        <v>108</v>
      </c>
      <c r="F53" s="239" t="s">
        <v>109</v>
      </c>
      <c r="G53" s="285" t="s">
        <v>193</v>
      </c>
      <c r="H53" s="359"/>
      <c r="I53" s="142" t="s">
        <v>18</v>
      </c>
      <c r="J53" s="123">
        <v>1.1200000000000001</v>
      </c>
      <c r="K53" s="184">
        <v>1.1200000000000001</v>
      </c>
      <c r="L53" s="184">
        <v>1.1200000000000001</v>
      </c>
      <c r="M53" s="184">
        <v>1.1200000000000001</v>
      </c>
      <c r="N53" s="184">
        <v>1.1200000000000001</v>
      </c>
      <c r="O53" s="184">
        <v>1.1200000000000001</v>
      </c>
      <c r="P53" s="98" t="s">
        <v>87</v>
      </c>
    </row>
    <row r="54" spans="1:16" s="106" customFormat="1" ht="12" customHeight="1" x14ac:dyDescent="0.2">
      <c r="A54" s="360"/>
      <c r="B54" s="311"/>
      <c r="C54" s="360"/>
      <c r="D54" s="360"/>
      <c r="E54" s="240" t="s">
        <v>111</v>
      </c>
      <c r="F54" s="240" t="s">
        <v>109</v>
      </c>
      <c r="G54" s="286"/>
      <c r="H54" s="360"/>
      <c r="I54" s="143" t="s">
        <v>19</v>
      </c>
      <c r="J54" s="123">
        <v>1.1200000000000001</v>
      </c>
      <c r="K54" s="184">
        <v>1.1200000000000001</v>
      </c>
      <c r="L54" s="184">
        <v>1.1200000000000001</v>
      </c>
      <c r="M54" s="184">
        <v>1.1200000000000001</v>
      </c>
      <c r="N54" s="184">
        <v>1.1200000000000001</v>
      </c>
      <c r="O54" s="184">
        <v>1.1200000000000001</v>
      </c>
      <c r="P54" s="98" t="s">
        <v>87</v>
      </c>
    </row>
    <row r="55" spans="1:16" s="30" customFormat="1" ht="21" customHeight="1" x14ac:dyDescent="0.2">
      <c r="A55" s="33">
        <v>22</v>
      </c>
      <c r="B55" s="36" t="s">
        <v>72</v>
      </c>
      <c r="C55" s="157"/>
      <c r="D55" s="157"/>
      <c r="E55" s="157"/>
      <c r="F55" s="157"/>
      <c r="G55" s="157"/>
      <c r="H55" s="157"/>
      <c r="I55" s="23"/>
      <c r="J55" s="119"/>
      <c r="K55" s="179"/>
      <c r="L55" s="179"/>
      <c r="M55" s="179"/>
      <c r="N55" s="179"/>
      <c r="O55" s="179"/>
      <c r="P55" s="75"/>
    </row>
    <row r="56" spans="1:16" s="106" customFormat="1" ht="15" customHeight="1" x14ac:dyDescent="0.2">
      <c r="A56" s="359">
        <v>2</v>
      </c>
      <c r="B56" s="310" t="s">
        <v>190</v>
      </c>
      <c r="C56" s="359" t="s">
        <v>116</v>
      </c>
      <c r="D56" s="359" t="s">
        <v>117</v>
      </c>
      <c r="E56" s="239"/>
      <c r="F56" s="239" t="s">
        <v>118</v>
      </c>
      <c r="G56" s="285" t="s">
        <v>193</v>
      </c>
      <c r="H56" s="359" t="s">
        <v>119</v>
      </c>
      <c r="I56" s="142" t="s">
        <v>18</v>
      </c>
      <c r="J56" s="123">
        <v>170.21</v>
      </c>
      <c r="K56" s="184">
        <v>170.21</v>
      </c>
      <c r="L56" s="184">
        <v>170.21</v>
      </c>
      <c r="M56" s="184">
        <v>170.21</v>
      </c>
      <c r="N56" s="184">
        <v>170.21</v>
      </c>
      <c r="O56" s="184">
        <v>170.21</v>
      </c>
      <c r="P56" s="98" t="s">
        <v>87</v>
      </c>
    </row>
    <row r="57" spans="1:16" s="106" customFormat="1" ht="21" customHeight="1" x14ac:dyDescent="0.2">
      <c r="A57" s="360"/>
      <c r="B57" s="311"/>
      <c r="C57" s="360"/>
      <c r="D57" s="360"/>
      <c r="E57" s="240"/>
      <c r="F57" s="240"/>
      <c r="G57" s="286"/>
      <c r="H57" s="360"/>
      <c r="I57" s="143" t="s">
        <v>19</v>
      </c>
      <c r="J57" s="123">
        <v>170.21</v>
      </c>
      <c r="K57" s="184">
        <v>170.21</v>
      </c>
      <c r="L57" s="184">
        <v>170.21</v>
      </c>
      <c r="M57" s="184">
        <v>170.21</v>
      </c>
      <c r="N57" s="184">
        <v>170.21</v>
      </c>
      <c r="O57" s="184">
        <v>170.21</v>
      </c>
      <c r="P57" s="98" t="s">
        <v>87</v>
      </c>
    </row>
    <row r="58" spans="1:16" s="2" customFormat="1" ht="21" customHeight="1" x14ac:dyDescent="0.2">
      <c r="A58" s="18"/>
      <c r="B58" s="18"/>
      <c r="C58" s="8"/>
      <c r="D58" s="8"/>
      <c r="E58" s="8"/>
      <c r="F58" s="8"/>
      <c r="G58" s="8"/>
      <c r="H58" s="8"/>
      <c r="I58" s="131"/>
      <c r="J58" s="209"/>
      <c r="K58" s="186"/>
      <c r="L58" s="186"/>
      <c r="M58" s="186"/>
      <c r="N58" s="186"/>
      <c r="O58" s="186"/>
      <c r="P58" s="81"/>
    </row>
    <row r="60" spans="1:16" s="4" customFormat="1" ht="20.25" customHeight="1" x14ac:dyDescent="0.2">
      <c r="A60" s="3"/>
      <c r="B60" s="16" t="s">
        <v>21</v>
      </c>
      <c r="C60" s="5"/>
      <c r="D60" s="5"/>
      <c r="E60" s="8"/>
      <c r="F60" s="8"/>
      <c r="G60" s="8"/>
      <c r="H60" s="8"/>
      <c r="I60" s="8"/>
      <c r="J60" s="115"/>
      <c r="K60" s="176"/>
      <c r="L60" s="174"/>
      <c r="M60" s="174"/>
      <c r="N60" s="174"/>
      <c r="O60" s="174"/>
      <c r="P60" s="74"/>
    </row>
    <row r="61" spans="1:16" s="4" customFormat="1" ht="20.25" customHeight="1" x14ac:dyDescent="0.2">
      <c r="A61" s="5">
        <v>1</v>
      </c>
      <c r="B61" s="3" t="s">
        <v>22</v>
      </c>
      <c r="C61" s="5"/>
      <c r="D61" s="5"/>
      <c r="E61" s="8"/>
      <c r="F61" s="8"/>
      <c r="G61" s="8"/>
      <c r="H61" s="8"/>
      <c r="I61" s="8"/>
      <c r="J61" s="115"/>
      <c r="K61" s="176"/>
      <c r="L61" s="174"/>
      <c r="M61" s="174"/>
      <c r="N61" s="174"/>
      <c r="O61" s="174"/>
      <c r="P61" s="74"/>
    </row>
    <row r="62" spans="1:16" s="4" customFormat="1" ht="20.25" customHeight="1" x14ac:dyDescent="0.2">
      <c r="A62" s="5">
        <v>2</v>
      </c>
      <c r="B62" s="6" t="s">
        <v>28</v>
      </c>
      <c r="C62" s="5"/>
      <c r="D62" s="5"/>
      <c r="E62" s="8"/>
      <c r="F62" s="8"/>
      <c r="G62" s="8"/>
      <c r="H62" s="8"/>
      <c r="I62" s="8"/>
      <c r="J62" s="115"/>
      <c r="K62" s="176"/>
      <c r="L62" s="174"/>
      <c r="M62" s="174"/>
      <c r="N62" s="174"/>
      <c r="O62" s="174"/>
      <c r="P62" s="74"/>
    </row>
    <row r="63" spans="1:16" s="4" customFormat="1" ht="20.25" customHeight="1" x14ac:dyDescent="0.2">
      <c r="C63" s="5"/>
      <c r="D63" s="5"/>
      <c r="E63" s="5"/>
      <c r="F63" s="5"/>
      <c r="G63" s="5"/>
      <c r="H63" s="5"/>
      <c r="I63" s="5"/>
      <c r="J63" s="115"/>
      <c r="K63" s="174"/>
      <c r="L63" s="174"/>
      <c r="M63" s="174"/>
      <c r="N63" s="174"/>
      <c r="O63" s="174"/>
      <c r="P63" s="74"/>
    </row>
  </sheetData>
  <mergeCells count="73">
    <mergeCell ref="A3: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B8:B9"/>
    <mergeCell ref="G8:G9"/>
    <mergeCell ref="P4:P6"/>
    <mergeCell ref="J4:J6"/>
    <mergeCell ref="K4:K6"/>
    <mergeCell ref="L4:L6"/>
    <mergeCell ref="M4:M6"/>
    <mergeCell ref="N4:N6"/>
    <mergeCell ref="O4:O6"/>
    <mergeCell ref="A14:A15"/>
    <mergeCell ref="B14:B15"/>
    <mergeCell ref="G14:G15"/>
    <mergeCell ref="A11:A12"/>
    <mergeCell ref="B11:B12"/>
    <mergeCell ref="G11:G12"/>
    <mergeCell ref="A20:A21"/>
    <mergeCell ref="B20:B21"/>
    <mergeCell ref="G20:G21"/>
    <mergeCell ref="A17:A18"/>
    <mergeCell ref="B17:B18"/>
    <mergeCell ref="G17:G18"/>
    <mergeCell ref="A26:A27"/>
    <mergeCell ref="B26:B27"/>
    <mergeCell ref="G26:G27"/>
    <mergeCell ref="A23:A24"/>
    <mergeCell ref="B23:B24"/>
    <mergeCell ref="G23:G24"/>
    <mergeCell ref="A32:A33"/>
    <mergeCell ref="B32:B33"/>
    <mergeCell ref="G32:G33"/>
    <mergeCell ref="A29:A30"/>
    <mergeCell ref="B29:B30"/>
    <mergeCell ref="G29:G30"/>
    <mergeCell ref="A38:A39"/>
    <mergeCell ref="B38:B39"/>
    <mergeCell ref="G38:G39"/>
    <mergeCell ref="A35:A36"/>
    <mergeCell ref="B35:B36"/>
    <mergeCell ref="G35:G36"/>
    <mergeCell ref="A44:A45"/>
    <mergeCell ref="B44:B45"/>
    <mergeCell ref="G44:G45"/>
    <mergeCell ref="A41:A42"/>
    <mergeCell ref="B41:B42"/>
    <mergeCell ref="G41:G42"/>
    <mergeCell ref="A50:A51"/>
    <mergeCell ref="B50:B51"/>
    <mergeCell ref="G50:G51"/>
    <mergeCell ref="A47:A48"/>
    <mergeCell ref="B47:B48"/>
    <mergeCell ref="G47:G48"/>
    <mergeCell ref="H56:H57"/>
    <mergeCell ref="A53:A54"/>
    <mergeCell ref="B53:B54"/>
    <mergeCell ref="C53:C54"/>
    <mergeCell ref="D53:D54"/>
    <mergeCell ref="G53:G54"/>
    <mergeCell ref="H53:H54"/>
    <mergeCell ref="A56:A57"/>
    <mergeCell ref="B56:B57"/>
    <mergeCell ref="C56:C57"/>
    <mergeCell ref="D56:D57"/>
    <mergeCell ref="G56:G57"/>
  </mergeCells>
  <pageMargins left="0.45" right="0.15" top="0.25" bottom="0.23" header="0.19" footer="0.17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125"/>
  <sheetViews>
    <sheetView workbookViewId="0">
      <pane ySplit="4" topLeftCell="A5" activePane="bottomLeft" state="frozen"/>
      <selection activeCell="D1" sqref="D1"/>
      <selection pane="bottomLeft" activeCell="U121" sqref="A121:XFD124"/>
    </sheetView>
  </sheetViews>
  <sheetFormatPr defaultRowHeight="12.75" x14ac:dyDescent="0.2"/>
  <cols>
    <col min="1" max="1" width="4.140625" style="1" customWidth="1"/>
    <col min="2" max="2" width="24.7109375" style="40" customWidth="1"/>
    <col min="3" max="3" width="14.5703125" style="5" customWidth="1"/>
    <col min="4" max="4" width="11.140625" style="5" customWidth="1"/>
    <col min="5" max="6" width="11.5703125" style="5" customWidth="1"/>
    <col min="7" max="7" width="26.7109375" style="5" customWidth="1"/>
    <col min="8" max="8" width="11.5703125" style="5" customWidth="1"/>
    <col min="9" max="9" width="11.140625" style="5" customWidth="1"/>
    <col min="10" max="10" width="11.7109375" style="174" customWidth="1"/>
    <col min="11" max="11" width="11.140625" style="174" customWidth="1"/>
    <col min="12" max="12" width="10.42578125" style="174" customWidth="1"/>
    <col min="13" max="13" width="10.5703125" style="174" customWidth="1"/>
    <col min="14" max="14" width="9" style="174" customWidth="1"/>
    <col min="15" max="15" width="9.7109375" style="174" customWidth="1"/>
    <col min="16" max="16" width="9.5703125" style="174" customWidth="1"/>
    <col min="17" max="17" width="9.85546875" style="174" customWidth="1"/>
    <col min="18" max="18" width="10.85546875" style="174" customWidth="1"/>
    <col min="19" max="19" width="11.140625" style="174" customWidth="1"/>
    <col min="20" max="20" width="9.140625" style="74"/>
    <col min="21" max="16384" width="9.140625" style="1"/>
  </cols>
  <sheetData>
    <row r="1" spans="1:20" ht="21" customHeight="1" x14ac:dyDescent="0.2">
      <c r="A1" s="356" t="s">
        <v>230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1:20" s="5" customFormat="1" ht="12.75" customHeight="1" x14ac:dyDescent="0.2">
      <c r="A2" s="323" t="s">
        <v>0</v>
      </c>
      <c r="B2" s="412" t="s">
        <v>1</v>
      </c>
      <c r="C2" s="323" t="s">
        <v>2</v>
      </c>
      <c r="D2" s="323" t="s">
        <v>3</v>
      </c>
      <c r="E2" s="415" t="s">
        <v>51</v>
      </c>
      <c r="F2" s="415" t="s">
        <v>71</v>
      </c>
      <c r="G2" s="412" t="s">
        <v>56</v>
      </c>
      <c r="H2" s="412" t="s">
        <v>4</v>
      </c>
      <c r="I2" s="324" t="s">
        <v>5</v>
      </c>
      <c r="J2" s="406" t="s">
        <v>26</v>
      </c>
      <c r="K2" s="406" t="s">
        <v>40</v>
      </c>
      <c r="L2" s="406" t="s">
        <v>25</v>
      </c>
      <c r="M2" s="406" t="s">
        <v>41</v>
      </c>
      <c r="N2" s="406" t="s">
        <v>42</v>
      </c>
      <c r="O2" s="406" t="s">
        <v>24</v>
      </c>
      <c r="P2" s="406" t="s">
        <v>27</v>
      </c>
      <c r="Q2" s="406" t="s">
        <v>23</v>
      </c>
      <c r="R2" s="406" t="s">
        <v>43</v>
      </c>
      <c r="S2" s="406" t="s">
        <v>44</v>
      </c>
      <c r="T2" s="325" t="s">
        <v>39</v>
      </c>
    </row>
    <row r="3" spans="1:20" s="5" customFormat="1" x14ac:dyDescent="0.2">
      <c r="A3" s="323"/>
      <c r="B3" s="413"/>
      <c r="C3" s="323"/>
      <c r="D3" s="323"/>
      <c r="E3" s="416"/>
      <c r="F3" s="416"/>
      <c r="G3" s="413"/>
      <c r="H3" s="413"/>
      <c r="I3" s="324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325"/>
    </row>
    <row r="4" spans="1:20" s="5" customFormat="1" x14ac:dyDescent="0.2">
      <c r="A4" s="323"/>
      <c r="B4" s="414"/>
      <c r="C4" s="323"/>
      <c r="D4" s="323"/>
      <c r="E4" s="417"/>
      <c r="F4" s="417"/>
      <c r="G4" s="414"/>
      <c r="H4" s="414"/>
      <c r="I4" s="324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325"/>
    </row>
    <row r="5" spans="1:20" s="30" customFormat="1" ht="38.25" x14ac:dyDescent="0.2">
      <c r="A5" s="21">
        <v>1</v>
      </c>
      <c r="B5" s="22" t="s">
        <v>52</v>
      </c>
      <c r="C5" s="157"/>
      <c r="D5" s="148"/>
      <c r="E5" s="148"/>
      <c r="F5" s="148"/>
      <c r="G5" s="148"/>
      <c r="H5" s="148"/>
      <c r="I5" s="23"/>
      <c r="J5" s="177"/>
      <c r="K5" s="177"/>
      <c r="L5" s="177"/>
      <c r="M5" s="177"/>
      <c r="N5" s="177"/>
      <c r="O5" s="177"/>
      <c r="P5" s="177"/>
      <c r="Q5" s="177"/>
      <c r="R5" s="177"/>
      <c r="S5" s="179"/>
      <c r="T5" s="75"/>
    </row>
    <row r="6" spans="1:20" ht="43.5" customHeight="1" x14ac:dyDescent="0.2">
      <c r="A6" s="299">
        <v>1</v>
      </c>
      <c r="B6" s="301" t="s">
        <v>130</v>
      </c>
      <c r="C6" s="361" t="s">
        <v>83</v>
      </c>
      <c r="D6" s="361" t="s">
        <v>77</v>
      </c>
      <c r="E6" s="361"/>
      <c r="F6" s="223" t="s">
        <v>176</v>
      </c>
      <c r="G6" s="348" t="s">
        <v>131</v>
      </c>
      <c r="H6" s="223">
        <v>50</v>
      </c>
      <c r="I6" s="242" t="s">
        <v>18</v>
      </c>
      <c r="J6" s="178">
        <f>'[1]Costing Sept ''21'!$O$5</f>
        <v>23.216865094170405</v>
      </c>
      <c r="K6" s="178" t="s">
        <v>180</v>
      </c>
      <c r="L6" s="178">
        <f>'[1]Costing Sept ''21'!$O$5</f>
        <v>23.216865094170405</v>
      </c>
      <c r="M6" s="178" t="s">
        <v>180</v>
      </c>
      <c r="N6" s="178" t="s">
        <v>180</v>
      </c>
      <c r="O6" s="178">
        <f>'[1]Costing Sept ''21'!$O$5</f>
        <v>23.216865094170405</v>
      </c>
      <c r="P6" s="178">
        <f>'[1]Costing Sept ''21'!$O$5</f>
        <v>23.216865094170405</v>
      </c>
      <c r="Q6" s="178">
        <f>'[1]Costing Sept ''21'!$O$5</f>
        <v>23.216865094170405</v>
      </c>
      <c r="R6" s="178">
        <f>'[1]Costing Sept ''21'!$O$5</f>
        <v>23.216865094170405</v>
      </c>
      <c r="S6" s="178" t="s">
        <v>180</v>
      </c>
      <c r="T6" s="76" t="s">
        <v>85</v>
      </c>
    </row>
    <row r="7" spans="1:20" ht="45" customHeight="1" x14ac:dyDescent="0.2">
      <c r="A7" s="300"/>
      <c r="B7" s="302"/>
      <c r="C7" s="362"/>
      <c r="D7" s="362"/>
      <c r="E7" s="362"/>
      <c r="F7" s="223"/>
      <c r="G7" s="349"/>
      <c r="H7" s="223"/>
      <c r="I7" s="144" t="s">
        <v>19</v>
      </c>
      <c r="J7" s="178">
        <v>22.75</v>
      </c>
      <c r="K7" s="178" t="s">
        <v>180</v>
      </c>
      <c r="L7" s="178">
        <v>22.75</v>
      </c>
      <c r="M7" s="178" t="s">
        <v>180</v>
      </c>
      <c r="N7" s="178" t="s">
        <v>180</v>
      </c>
      <c r="O7" s="178">
        <v>22.75</v>
      </c>
      <c r="P7" s="178">
        <v>22.75</v>
      </c>
      <c r="Q7" s="178">
        <v>22.75</v>
      </c>
      <c r="R7" s="178">
        <v>22.75</v>
      </c>
      <c r="S7" s="178" t="s">
        <v>180</v>
      </c>
      <c r="T7" s="77"/>
    </row>
    <row r="8" spans="1:20" ht="43.5" customHeight="1" x14ac:dyDescent="0.2">
      <c r="A8" s="299">
        <v>1</v>
      </c>
      <c r="B8" s="301" t="s">
        <v>132</v>
      </c>
      <c r="C8" s="361" t="s">
        <v>83</v>
      </c>
      <c r="D8" s="361" t="s">
        <v>77</v>
      </c>
      <c r="E8" s="361"/>
      <c r="F8" s="223" t="s">
        <v>176</v>
      </c>
      <c r="G8" s="348" t="s">
        <v>133</v>
      </c>
      <c r="H8" s="223">
        <v>50</v>
      </c>
      <c r="I8" s="242" t="s">
        <v>18</v>
      </c>
      <c r="J8" s="178">
        <f>'[1]Costing Sept ''21'!$O$6</f>
        <v>19.463762842105265</v>
      </c>
      <c r="K8" s="178" t="s">
        <v>180</v>
      </c>
      <c r="L8" s="178">
        <f>'[1]Costing Sept ''21'!$O$6</f>
        <v>19.463762842105265</v>
      </c>
      <c r="M8" s="178" t="s">
        <v>180</v>
      </c>
      <c r="N8" s="178" t="s">
        <v>180</v>
      </c>
      <c r="O8" s="178">
        <f>'[1]Costing Sept ''21'!$O$6</f>
        <v>19.463762842105265</v>
      </c>
      <c r="P8" s="178">
        <f>'[1]Costing Sept ''21'!$O$6</f>
        <v>19.463762842105265</v>
      </c>
      <c r="Q8" s="178">
        <f>'[1]Costing Sept ''21'!$O$6</f>
        <v>19.463762842105265</v>
      </c>
      <c r="R8" s="178">
        <f>'[1]Costing Sept ''21'!$O$6</f>
        <v>19.463762842105265</v>
      </c>
      <c r="S8" s="178" t="s">
        <v>180</v>
      </c>
      <c r="T8" s="76" t="s">
        <v>85</v>
      </c>
    </row>
    <row r="9" spans="1:20" ht="45" customHeight="1" x14ac:dyDescent="0.2">
      <c r="A9" s="300"/>
      <c r="B9" s="302"/>
      <c r="C9" s="362"/>
      <c r="D9" s="362"/>
      <c r="E9" s="362"/>
      <c r="F9" s="223"/>
      <c r="G9" s="349"/>
      <c r="H9" s="223"/>
      <c r="I9" s="144" t="s">
        <v>19</v>
      </c>
      <c r="J9" s="178">
        <f>J8*0.98</f>
        <v>19.07448758526316</v>
      </c>
      <c r="K9" s="178" t="s">
        <v>180</v>
      </c>
      <c r="L9" s="178">
        <f>L8*0.98</f>
        <v>19.07448758526316</v>
      </c>
      <c r="M9" s="178" t="s">
        <v>180</v>
      </c>
      <c r="N9" s="178" t="s">
        <v>180</v>
      </c>
      <c r="O9" s="178">
        <f>O8*0.98</f>
        <v>19.07448758526316</v>
      </c>
      <c r="P9" s="178">
        <f>P8*0.98</f>
        <v>19.07448758526316</v>
      </c>
      <c r="Q9" s="178">
        <f>Q8*0.98</f>
        <v>19.07448758526316</v>
      </c>
      <c r="R9" s="178">
        <f>R8*0.98</f>
        <v>19.07448758526316</v>
      </c>
      <c r="S9" s="178" t="s">
        <v>180</v>
      </c>
      <c r="T9" s="77"/>
    </row>
    <row r="10" spans="1:20" s="30" customFormat="1" ht="38.25" x14ac:dyDescent="0.2">
      <c r="A10" s="21">
        <v>2</v>
      </c>
      <c r="B10" s="22" t="s">
        <v>53</v>
      </c>
      <c r="C10" s="157"/>
      <c r="D10" s="148"/>
      <c r="E10" s="148"/>
      <c r="F10" s="148"/>
      <c r="G10" s="148"/>
      <c r="H10" s="148"/>
      <c r="I10" s="23"/>
      <c r="J10" s="262"/>
      <c r="K10" s="179"/>
      <c r="L10" s="179"/>
      <c r="M10" s="179"/>
      <c r="N10" s="179"/>
      <c r="O10" s="179"/>
      <c r="P10" s="179"/>
      <c r="Q10" s="179"/>
      <c r="R10" s="179"/>
      <c r="S10" s="179"/>
      <c r="T10" s="75"/>
    </row>
    <row r="11" spans="1:20" ht="43.5" customHeight="1" x14ac:dyDescent="0.2">
      <c r="A11" s="299">
        <v>1</v>
      </c>
      <c r="B11" s="301" t="s">
        <v>130</v>
      </c>
      <c r="C11" s="361" t="s">
        <v>83</v>
      </c>
      <c r="D11" s="361" t="s">
        <v>77</v>
      </c>
      <c r="E11" s="361"/>
      <c r="F11" s="223" t="s">
        <v>176</v>
      </c>
      <c r="G11" s="348" t="s">
        <v>131</v>
      </c>
      <c r="H11" s="223">
        <v>50</v>
      </c>
      <c r="I11" s="242" t="s">
        <v>18</v>
      </c>
      <c r="J11" s="178">
        <f>'[1]Costing Sept ''21'!$O$7</f>
        <v>18.447230643037972</v>
      </c>
      <c r="K11" s="178" t="s">
        <v>180</v>
      </c>
      <c r="L11" s="178">
        <f>'[1]Costing Sept ''21'!$O$7</f>
        <v>18.447230643037972</v>
      </c>
      <c r="M11" s="178" t="s">
        <v>180</v>
      </c>
      <c r="N11" s="178" t="s">
        <v>180</v>
      </c>
      <c r="O11" s="178">
        <f>'[1]Costing Sept ''21'!$O$7</f>
        <v>18.447230643037972</v>
      </c>
      <c r="P11" s="178">
        <f>'[1]Costing Sept ''21'!$O$7</f>
        <v>18.447230643037972</v>
      </c>
      <c r="Q11" s="178">
        <f>'[1]Costing Sept ''21'!$O$7</f>
        <v>18.447230643037972</v>
      </c>
      <c r="R11" s="178">
        <f>'[1]Costing Sept ''21'!$O$7</f>
        <v>18.447230643037972</v>
      </c>
      <c r="S11" s="178" t="s">
        <v>180</v>
      </c>
      <c r="T11" s="76" t="s">
        <v>85</v>
      </c>
    </row>
    <row r="12" spans="1:20" ht="45" customHeight="1" x14ac:dyDescent="0.2">
      <c r="A12" s="300"/>
      <c r="B12" s="302"/>
      <c r="C12" s="362"/>
      <c r="D12" s="362"/>
      <c r="E12" s="362"/>
      <c r="F12" s="223"/>
      <c r="G12" s="349"/>
      <c r="H12" s="223"/>
      <c r="I12" s="144" t="s">
        <v>19</v>
      </c>
      <c r="J12" s="178">
        <f>J11*0.98</f>
        <v>18.078286030177214</v>
      </c>
      <c r="K12" s="178" t="s">
        <v>180</v>
      </c>
      <c r="L12" s="178">
        <f>L11*0.98</f>
        <v>18.078286030177214</v>
      </c>
      <c r="M12" s="178" t="s">
        <v>180</v>
      </c>
      <c r="N12" s="178" t="s">
        <v>180</v>
      </c>
      <c r="O12" s="178">
        <f>O11*0.98</f>
        <v>18.078286030177214</v>
      </c>
      <c r="P12" s="178">
        <f>P11*0.98</f>
        <v>18.078286030177214</v>
      </c>
      <c r="Q12" s="178">
        <f>Q11*0.98</f>
        <v>18.078286030177214</v>
      </c>
      <c r="R12" s="178">
        <f>R11*0.98</f>
        <v>18.078286030177214</v>
      </c>
      <c r="S12" s="178" t="s">
        <v>180</v>
      </c>
      <c r="T12" s="77"/>
    </row>
    <row r="13" spans="1:20" ht="43.5" customHeight="1" x14ac:dyDescent="0.2">
      <c r="A13" s="299">
        <v>1</v>
      </c>
      <c r="B13" s="301" t="s">
        <v>132</v>
      </c>
      <c r="C13" s="361" t="s">
        <v>83</v>
      </c>
      <c r="D13" s="361" t="s">
        <v>77</v>
      </c>
      <c r="E13" s="361"/>
      <c r="F13" s="223" t="s">
        <v>176</v>
      </c>
      <c r="G13" s="348" t="s">
        <v>135</v>
      </c>
      <c r="H13" s="223">
        <v>50</v>
      </c>
      <c r="I13" s="242" t="s">
        <v>18</v>
      </c>
      <c r="J13" s="178">
        <f>'[1]Costing Sept ''21'!$O$8</f>
        <v>13.222086539016393</v>
      </c>
      <c r="K13" s="178" t="s">
        <v>180</v>
      </c>
      <c r="L13" s="178">
        <f>'[1]Costing Sept ''21'!$O$8</f>
        <v>13.222086539016393</v>
      </c>
      <c r="M13" s="178" t="s">
        <v>180</v>
      </c>
      <c r="N13" s="178" t="s">
        <v>180</v>
      </c>
      <c r="O13" s="178">
        <f>'[1]Costing Sept ''21'!$O$8</f>
        <v>13.222086539016393</v>
      </c>
      <c r="P13" s="178">
        <f>'[1]Costing Sept ''21'!$O$8</f>
        <v>13.222086539016393</v>
      </c>
      <c r="Q13" s="178">
        <f>'[1]Costing Sept ''21'!$O$8</f>
        <v>13.222086539016393</v>
      </c>
      <c r="R13" s="178">
        <f>'[1]Costing Sept ''21'!$O$8</f>
        <v>13.222086539016393</v>
      </c>
      <c r="S13" s="178" t="s">
        <v>180</v>
      </c>
      <c r="T13" s="76" t="s">
        <v>85</v>
      </c>
    </row>
    <row r="14" spans="1:20" ht="45" customHeight="1" x14ac:dyDescent="0.2">
      <c r="A14" s="300"/>
      <c r="B14" s="302"/>
      <c r="C14" s="362"/>
      <c r="D14" s="362"/>
      <c r="E14" s="362"/>
      <c r="F14" s="223"/>
      <c r="G14" s="349"/>
      <c r="H14" s="223"/>
      <c r="I14" s="144" t="s">
        <v>19</v>
      </c>
      <c r="J14" s="178">
        <f>J13*0.98</f>
        <v>12.957644808236065</v>
      </c>
      <c r="K14" s="178" t="s">
        <v>180</v>
      </c>
      <c r="L14" s="178">
        <f>L13*0.98</f>
        <v>12.957644808236065</v>
      </c>
      <c r="M14" s="178" t="s">
        <v>180</v>
      </c>
      <c r="N14" s="178" t="s">
        <v>180</v>
      </c>
      <c r="O14" s="178">
        <f>O13*0.98</f>
        <v>12.957644808236065</v>
      </c>
      <c r="P14" s="178">
        <f>P13*0.98</f>
        <v>12.957644808236065</v>
      </c>
      <c r="Q14" s="178">
        <f>Q13*0.98</f>
        <v>12.957644808236065</v>
      </c>
      <c r="R14" s="178">
        <f>R13*0.98</f>
        <v>12.957644808236065</v>
      </c>
      <c r="S14" s="178" t="s">
        <v>180</v>
      </c>
      <c r="T14" s="77"/>
    </row>
    <row r="15" spans="1:20" s="30" customFormat="1" ht="37.5" customHeight="1" x14ac:dyDescent="0.2">
      <c r="A15" s="21">
        <v>3</v>
      </c>
      <c r="B15" s="22" t="s">
        <v>54</v>
      </c>
      <c r="C15" s="157"/>
      <c r="D15" s="148"/>
      <c r="E15" s="148"/>
      <c r="F15" s="148"/>
      <c r="G15" s="148"/>
      <c r="H15" s="148"/>
      <c r="I15" s="23"/>
      <c r="J15" s="262"/>
      <c r="K15" s="179"/>
      <c r="L15" s="179"/>
      <c r="M15" s="179"/>
      <c r="N15" s="179"/>
      <c r="O15" s="179"/>
      <c r="P15" s="179"/>
      <c r="Q15" s="179"/>
      <c r="R15" s="179"/>
      <c r="S15" s="179"/>
      <c r="T15" s="75"/>
    </row>
    <row r="16" spans="1:20" ht="42.75" customHeight="1" x14ac:dyDescent="0.2">
      <c r="A16" s="299">
        <v>1</v>
      </c>
      <c r="B16" s="301" t="s">
        <v>130</v>
      </c>
      <c r="C16" s="291" t="s">
        <v>83</v>
      </c>
      <c r="D16" s="291" t="s">
        <v>77</v>
      </c>
      <c r="E16" s="285"/>
      <c r="F16" s="317" t="s">
        <v>84</v>
      </c>
      <c r="G16" s="404" t="s">
        <v>186</v>
      </c>
      <c r="H16" s="146">
        <v>50</v>
      </c>
      <c r="I16" s="11" t="s">
        <v>18</v>
      </c>
      <c r="J16" s="182">
        <f>'[1]Costing Sept ''21'!$O$16</f>
        <v>27.685208492307691</v>
      </c>
      <c r="K16" s="182" t="s">
        <v>180</v>
      </c>
      <c r="L16" s="182">
        <f>'[1]Costing Sept ''21'!$O$16</f>
        <v>27.685208492307691</v>
      </c>
      <c r="M16" s="182" t="s">
        <v>180</v>
      </c>
      <c r="N16" s="182" t="s">
        <v>180</v>
      </c>
      <c r="O16" s="182">
        <f>'[1]Costing Sept ''21'!$O$16</f>
        <v>27.685208492307691</v>
      </c>
      <c r="P16" s="182">
        <f>'[1]Costing Sept ''21'!$O$16</f>
        <v>27.685208492307691</v>
      </c>
      <c r="Q16" s="182">
        <f>'[1]Costing Sept ''21'!$O$16</f>
        <v>27.685208492307691</v>
      </c>
      <c r="R16" s="182">
        <f>'[1]Costing Sept ''21'!$O$16</f>
        <v>27.685208492307691</v>
      </c>
      <c r="S16" s="178" t="s">
        <v>180</v>
      </c>
      <c r="T16" s="76" t="s">
        <v>85</v>
      </c>
    </row>
    <row r="17" spans="1:20" ht="63.75" customHeight="1" x14ac:dyDescent="0.2">
      <c r="A17" s="300"/>
      <c r="B17" s="302"/>
      <c r="C17" s="291"/>
      <c r="D17" s="291"/>
      <c r="E17" s="286"/>
      <c r="F17" s="318"/>
      <c r="G17" s="405"/>
      <c r="H17" s="147">
        <v>50</v>
      </c>
      <c r="I17" s="135" t="s">
        <v>19</v>
      </c>
      <c r="J17" s="182">
        <f>J16*0.98</f>
        <v>27.131504322461538</v>
      </c>
      <c r="K17" s="182" t="s">
        <v>180</v>
      </c>
      <c r="L17" s="182">
        <f>L16*0.98</f>
        <v>27.131504322461538</v>
      </c>
      <c r="M17" s="182" t="s">
        <v>180</v>
      </c>
      <c r="N17" s="182" t="s">
        <v>180</v>
      </c>
      <c r="O17" s="182">
        <f>O16*0.98</f>
        <v>27.131504322461538</v>
      </c>
      <c r="P17" s="182">
        <f>P16*0.98</f>
        <v>27.131504322461538</v>
      </c>
      <c r="Q17" s="182">
        <f>Q16*0.98</f>
        <v>27.131504322461538</v>
      </c>
      <c r="R17" s="182">
        <f>R16*0.98</f>
        <v>27.131504322461538</v>
      </c>
      <c r="S17" s="178" t="s">
        <v>180</v>
      </c>
      <c r="T17" s="77"/>
    </row>
    <row r="18" spans="1:20" ht="42.75" customHeight="1" x14ac:dyDescent="0.2">
      <c r="A18" s="299">
        <v>1</v>
      </c>
      <c r="B18" s="301" t="s">
        <v>132</v>
      </c>
      <c r="C18" s="291" t="s">
        <v>83</v>
      </c>
      <c r="D18" s="291" t="s">
        <v>77</v>
      </c>
      <c r="E18" s="285"/>
      <c r="F18" s="317" t="s">
        <v>84</v>
      </c>
      <c r="G18" s="338" t="s">
        <v>187</v>
      </c>
      <c r="H18" s="146">
        <v>50</v>
      </c>
      <c r="I18" s="11" t="s">
        <v>18</v>
      </c>
      <c r="J18" s="182">
        <f>'[1]Costing Sept ''21'!$O$17</f>
        <v>23.511781894736849</v>
      </c>
      <c r="K18" s="182" t="s">
        <v>180</v>
      </c>
      <c r="L18" s="182">
        <f>'[1]Costing Sept ''21'!$O$17</f>
        <v>23.511781894736849</v>
      </c>
      <c r="M18" s="182" t="s">
        <v>180</v>
      </c>
      <c r="N18" s="182" t="s">
        <v>180</v>
      </c>
      <c r="O18" s="182">
        <f>'[1]Costing Sept ''21'!$O$16</f>
        <v>27.685208492307691</v>
      </c>
      <c r="P18" s="182">
        <f>'[1]Costing Sept ''21'!$O$16</f>
        <v>27.685208492307691</v>
      </c>
      <c r="Q18" s="182">
        <f>'[1]Costing Sept ''21'!$O$16</f>
        <v>27.685208492307691</v>
      </c>
      <c r="R18" s="182">
        <f>'[1]Costing Sept ''21'!$O$16</f>
        <v>27.685208492307691</v>
      </c>
      <c r="S18" s="178" t="s">
        <v>180</v>
      </c>
      <c r="T18" s="76" t="s">
        <v>85</v>
      </c>
    </row>
    <row r="19" spans="1:20" ht="63.75" customHeight="1" x14ac:dyDescent="0.2">
      <c r="A19" s="300"/>
      <c r="B19" s="302"/>
      <c r="C19" s="291"/>
      <c r="D19" s="291"/>
      <c r="E19" s="286"/>
      <c r="F19" s="318"/>
      <c r="G19" s="339"/>
      <c r="H19" s="147">
        <v>50</v>
      </c>
      <c r="I19" s="135" t="s">
        <v>19</v>
      </c>
      <c r="J19" s="182">
        <f>J18*0.98</f>
        <v>23.041546256842111</v>
      </c>
      <c r="K19" s="182" t="s">
        <v>180</v>
      </c>
      <c r="L19" s="182">
        <f>L18*0.98</f>
        <v>23.041546256842111</v>
      </c>
      <c r="M19" s="182" t="s">
        <v>180</v>
      </c>
      <c r="N19" s="182" t="s">
        <v>180</v>
      </c>
      <c r="O19" s="182">
        <f>O18*0.98</f>
        <v>27.131504322461538</v>
      </c>
      <c r="P19" s="182">
        <f>P18*0.98</f>
        <v>27.131504322461538</v>
      </c>
      <c r="Q19" s="182">
        <f>Q18*0.98</f>
        <v>27.131504322461538</v>
      </c>
      <c r="R19" s="182">
        <f>R18*0.98</f>
        <v>27.131504322461538</v>
      </c>
      <c r="S19" s="178" t="s">
        <v>180</v>
      </c>
      <c r="T19" s="77"/>
    </row>
    <row r="20" spans="1:20" ht="42.75" customHeight="1" x14ac:dyDescent="0.2">
      <c r="A20" s="299">
        <v>1</v>
      </c>
      <c r="B20" s="301" t="s">
        <v>166</v>
      </c>
      <c r="C20" s="291" t="s">
        <v>83</v>
      </c>
      <c r="D20" s="291" t="s">
        <v>77</v>
      </c>
      <c r="E20" s="285"/>
      <c r="F20" s="317" t="s">
        <v>84</v>
      </c>
      <c r="G20" s="338" t="s">
        <v>188</v>
      </c>
      <c r="H20" s="146">
        <v>50</v>
      </c>
      <c r="I20" s="11" t="s">
        <v>18</v>
      </c>
      <c r="J20" s="182">
        <f>'[1]Costing Sept ''21'!$O$18</f>
        <v>20.777853767441862</v>
      </c>
      <c r="K20" s="182" t="s">
        <v>180</v>
      </c>
      <c r="L20" s="182">
        <f>'[1]Costing Sept ''21'!$O$18</f>
        <v>20.777853767441862</v>
      </c>
      <c r="M20" s="182" t="s">
        <v>180</v>
      </c>
      <c r="N20" s="182" t="s">
        <v>180</v>
      </c>
      <c r="O20" s="182">
        <f>'[1]Costing Sept ''21'!$O$18</f>
        <v>20.777853767441862</v>
      </c>
      <c r="P20" s="182">
        <f>'[1]Costing Sept ''21'!$O$18</f>
        <v>20.777853767441862</v>
      </c>
      <c r="Q20" s="182">
        <f>'[1]Costing Sept ''21'!$O$18</f>
        <v>20.777853767441862</v>
      </c>
      <c r="R20" s="182">
        <f>'[1]Costing Sept ''21'!$O$18</f>
        <v>20.777853767441862</v>
      </c>
      <c r="S20" s="178" t="s">
        <v>180</v>
      </c>
      <c r="T20" s="76" t="s">
        <v>85</v>
      </c>
    </row>
    <row r="21" spans="1:20" ht="63.75" customHeight="1" x14ac:dyDescent="0.2">
      <c r="A21" s="300"/>
      <c r="B21" s="302"/>
      <c r="C21" s="291"/>
      <c r="D21" s="291"/>
      <c r="E21" s="286"/>
      <c r="F21" s="318"/>
      <c r="G21" s="339"/>
      <c r="H21" s="147">
        <v>50</v>
      </c>
      <c r="I21" s="135" t="s">
        <v>19</v>
      </c>
      <c r="J21" s="182">
        <f>J20*0.98</f>
        <v>20.362296692093025</v>
      </c>
      <c r="K21" s="182" t="s">
        <v>180</v>
      </c>
      <c r="L21" s="182">
        <f>L20*0.98</f>
        <v>20.362296692093025</v>
      </c>
      <c r="M21" s="182" t="s">
        <v>180</v>
      </c>
      <c r="N21" s="182" t="s">
        <v>180</v>
      </c>
      <c r="O21" s="182">
        <f t="shared" ref="O21:R21" si="0">O20*0.98</f>
        <v>20.362296692093025</v>
      </c>
      <c r="P21" s="182">
        <f t="shared" si="0"/>
        <v>20.362296692093025</v>
      </c>
      <c r="Q21" s="182">
        <f t="shared" si="0"/>
        <v>20.362296692093025</v>
      </c>
      <c r="R21" s="182">
        <f t="shared" si="0"/>
        <v>20.362296692093025</v>
      </c>
      <c r="S21" s="178" t="s">
        <v>180</v>
      </c>
      <c r="T21" s="77"/>
    </row>
    <row r="22" spans="1:20" s="30" customFormat="1" ht="27.75" customHeight="1" x14ac:dyDescent="0.2">
      <c r="A22" s="31">
        <v>4</v>
      </c>
      <c r="B22" s="22" t="s">
        <v>55</v>
      </c>
      <c r="C22" s="157"/>
      <c r="D22" s="148"/>
      <c r="E22" s="148"/>
      <c r="F22" s="148"/>
      <c r="G22" s="148"/>
      <c r="H22" s="148"/>
      <c r="I22" s="23"/>
      <c r="J22" s="262"/>
      <c r="K22" s="179"/>
      <c r="L22" s="179"/>
      <c r="M22" s="179"/>
      <c r="N22" s="179"/>
      <c r="O22" s="179"/>
      <c r="P22" s="179"/>
      <c r="Q22" s="179"/>
      <c r="R22" s="179"/>
      <c r="S22" s="179"/>
      <c r="T22" s="75"/>
    </row>
    <row r="23" spans="1:20" ht="43.5" customHeight="1" x14ac:dyDescent="0.2">
      <c r="A23" s="299">
        <v>1</v>
      </c>
      <c r="B23" s="301" t="s">
        <v>130</v>
      </c>
      <c r="C23" s="361" t="s">
        <v>83</v>
      </c>
      <c r="D23" s="361" t="s">
        <v>77</v>
      </c>
      <c r="E23" s="361"/>
      <c r="F23" s="223" t="s">
        <v>176</v>
      </c>
      <c r="G23" s="348" t="s">
        <v>136</v>
      </c>
      <c r="H23" s="223">
        <v>50</v>
      </c>
      <c r="I23" s="242" t="s">
        <v>18</v>
      </c>
      <c r="J23" s="178">
        <f>'[1]Costing Sept ''21'!$O$9</f>
        <v>75.878453038674024</v>
      </c>
      <c r="K23" s="178" t="s">
        <v>180</v>
      </c>
      <c r="L23" s="178">
        <f>'[1]Costing Sept ''21'!$O$9</f>
        <v>75.878453038674024</v>
      </c>
      <c r="M23" s="178" t="s">
        <v>180</v>
      </c>
      <c r="N23" s="178" t="s">
        <v>180</v>
      </c>
      <c r="O23" s="178">
        <f>'[1]Costing Sept ''21'!$O$9</f>
        <v>75.878453038674024</v>
      </c>
      <c r="P23" s="178">
        <f>'[1]Costing Sept ''21'!$O$9</f>
        <v>75.878453038674024</v>
      </c>
      <c r="Q23" s="178">
        <f>'[1]Costing Sept ''21'!$O$9</f>
        <v>75.878453038674024</v>
      </c>
      <c r="R23" s="178">
        <f>'[1]Costing Sept ''21'!$O$9</f>
        <v>75.878453038674024</v>
      </c>
      <c r="S23" s="178" t="s">
        <v>180</v>
      </c>
      <c r="T23" s="76" t="s">
        <v>85</v>
      </c>
    </row>
    <row r="24" spans="1:20" ht="58.5" customHeight="1" x14ac:dyDescent="0.2">
      <c r="A24" s="300"/>
      <c r="B24" s="302"/>
      <c r="C24" s="362"/>
      <c r="D24" s="362"/>
      <c r="E24" s="362"/>
      <c r="F24" s="223"/>
      <c r="G24" s="349"/>
      <c r="H24" s="223"/>
      <c r="I24" s="144" t="s">
        <v>19</v>
      </c>
      <c r="J24" s="178">
        <f>J23*0.98</f>
        <v>74.360883977900542</v>
      </c>
      <c r="K24" s="178" t="s">
        <v>180</v>
      </c>
      <c r="L24" s="178">
        <f>L23*0.98</f>
        <v>74.360883977900542</v>
      </c>
      <c r="M24" s="178" t="s">
        <v>180</v>
      </c>
      <c r="N24" s="178" t="s">
        <v>180</v>
      </c>
      <c r="O24" s="178">
        <f>O23*0.98</f>
        <v>74.360883977900542</v>
      </c>
      <c r="P24" s="178">
        <f>P23*0.98</f>
        <v>74.360883977900542</v>
      </c>
      <c r="Q24" s="178">
        <f>Q23*0.98</f>
        <v>74.360883977900542</v>
      </c>
      <c r="R24" s="178">
        <f>R23*0.98</f>
        <v>74.360883977900542</v>
      </c>
      <c r="S24" s="178" t="s">
        <v>180</v>
      </c>
      <c r="T24" s="77"/>
    </row>
    <row r="25" spans="1:20" ht="43.5" customHeight="1" x14ac:dyDescent="0.2">
      <c r="A25" s="299">
        <v>1</v>
      </c>
      <c r="B25" s="301" t="s">
        <v>132</v>
      </c>
      <c r="C25" s="361" t="s">
        <v>83</v>
      </c>
      <c r="D25" s="361" t="s">
        <v>77</v>
      </c>
      <c r="E25" s="361"/>
      <c r="F25" s="223" t="s">
        <v>176</v>
      </c>
      <c r="G25" s="348" t="s">
        <v>137</v>
      </c>
      <c r="H25" s="223">
        <v>50</v>
      </c>
      <c r="I25" s="242" t="s">
        <v>18</v>
      </c>
      <c r="J25" s="178">
        <f>'[1]Costing Sept ''21'!$O$10</f>
        <v>58.617777777777789</v>
      </c>
      <c r="K25" s="178" t="s">
        <v>180</v>
      </c>
      <c r="L25" s="178">
        <f>'[1]Costing Sept ''21'!$O$10</f>
        <v>58.617777777777789</v>
      </c>
      <c r="M25" s="178" t="s">
        <v>180</v>
      </c>
      <c r="N25" s="178" t="s">
        <v>180</v>
      </c>
      <c r="O25" s="178">
        <f>'[1]Costing Sept ''21'!$O$10</f>
        <v>58.617777777777789</v>
      </c>
      <c r="P25" s="178">
        <f>'[1]Costing Sept ''21'!$O$10</f>
        <v>58.617777777777789</v>
      </c>
      <c r="Q25" s="178">
        <f>'[1]Costing Sept ''21'!$O$10</f>
        <v>58.617777777777789</v>
      </c>
      <c r="R25" s="178">
        <f>'[1]Costing Sept ''21'!$O$10</f>
        <v>58.617777777777789</v>
      </c>
      <c r="S25" s="178" t="s">
        <v>180</v>
      </c>
      <c r="T25" s="76" t="s">
        <v>85</v>
      </c>
    </row>
    <row r="26" spans="1:20" ht="57" customHeight="1" x14ac:dyDescent="0.2">
      <c r="A26" s="300"/>
      <c r="B26" s="302"/>
      <c r="C26" s="362"/>
      <c r="D26" s="362"/>
      <c r="E26" s="362"/>
      <c r="F26" s="223"/>
      <c r="G26" s="349"/>
      <c r="H26" s="223"/>
      <c r="I26" s="144" t="s">
        <v>19</v>
      </c>
      <c r="J26" s="178">
        <f>J25*0.98</f>
        <v>57.445422222222234</v>
      </c>
      <c r="K26" s="178" t="s">
        <v>180</v>
      </c>
      <c r="L26" s="178">
        <f>L25*0.98</f>
        <v>57.445422222222234</v>
      </c>
      <c r="M26" s="178" t="s">
        <v>180</v>
      </c>
      <c r="N26" s="178" t="s">
        <v>180</v>
      </c>
      <c r="O26" s="178">
        <f>O25*0.98</f>
        <v>57.445422222222234</v>
      </c>
      <c r="P26" s="178">
        <f>P25*0.98</f>
        <v>57.445422222222234</v>
      </c>
      <c r="Q26" s="178">
        <f>Q25*0.98</f>
        <v>57.445422222222234</v>
      </c>
      <c r="R26" s="178">
        <f>R25*0.98</f>
        <v>57.445422222222234</v>
      </c>
      <c r="S26" s="178" t="s">
        <v>180</v>
      </c>
      <c r="T26" s="77"/>
    </row>
    <row r="27" spans="1:20" s="30" customFormat="1" ht="37.5" customHeight="1" x14ac:dyDescent="0.2">
      <c r="A27" s="21">
        <v>5</v>
      </c>
      <c r="B27" s="22" t="s">
        <v>57</v>
      </c>
      <c r="C27" s="157"/>
      <c r="D27" s="148"/>
      <c r="E27" s="148"/>
      <c r="F27" s="148"/>
      <c r="G27" s="148"/>
      <c r="H27" s="148"/>
      <c r="I27" s="23"/>
      <c r="J27" s="262"/>
      <c r="K27" s="179"/>
      <c r="L27" s="179"/>
      <c r="M27" s="179"/>
      <c r="N27" s="179"/>
      <c r="O27" s="179"/>
      <c r="P27" s="179"/>
      <c r="Q27" s="179"/>
      <c r="R27" s="179"/>
      <c r="S27" s="179"/>
      <c r="T27" s="75"/>
    </row>
    <row r="28" spans="1:20" ht="43.5" customHeight="1" x14ac:dyDescent="0.2">
      <c r="A28" s="299">
        <v>1</v>
      </c>
      <c r="B28" s="301" t="s">
        <v>178</v>
      </c>
      <c r="C28" s="361" t="s">
        <v>83</v>
      </c>
      <c r="D28" s="361" t="s">
        <v>77</v>
      </c>
      <c r="E28" s="361"/>
      <c r="F28" s="223" t="s">
        <v>176</v>
      </c>
      <c r="G28" s="376" t="s">
        <v>138</v>
      </c>
      <c r="H28" s="223">
        <v>50</v>
      </c>
      <c r="I28" s="242" t="s">
        <v>18</v>
      </c>
      <c r="J28" s="178">
        <f>'[1]Costing Sept ''21'!$O$11</f>
        <v>23.467482000000004</v>
      </c>
      <c r="K28" s="178" t="s">
        <v>180</v>
      </c>
      <c r="L28" s="178">
        <f>'[1]Costing Sept ''21'!$O$11</f>
        <v>23.467482000000004</v>
      </c>
      <c r="M28" s="178" t="s">
        <v>180</v>
      </c>
      <c r="N28" s="178" t="s">
        <v>180</v>
      </c>
      <c r="O28" s="178">
        <f>'[1]Costing Sept ''21'!$O$11</f>
        <v>23.467482000000004</v>
      </c>
      <c r="P28" s="178">
        <f>'[1]Costing Sept ''21'!$O$11</f>
        <v>23.467482000000004</v>
      </c>
      <c r="Q28" s="178">
        <f>'[1]Costing Sept ''21'!$O$11</f>
        <v>23.467482000000004</v>
      </c>
      <c r="R28" s="178">
        <f>'[1]Costing Sept ''21'!$O$11</f>
        <v>23.467482000000004</v>
      </c>
      <c r="S28" s="178" t="s">
        <v>180</v>
      </c>
      <c r="T28" s="76" t="s">
        <v>85</v>
      </c>
    </row>
    <row r="29" spans="1:20" ht="45" customHeight="1" x14ac:dyDescent="0.2">
      <c r="A29" s="300"/>
      <c r="B29" s="302"/>
      <c r="C29" s="362"/>
      <c r="D29" s="362"/>
      <c r="E29" s="362"/>
      <c r="F29" s="223"/>
      <c r="G29" s="377"/>
      <c r="H29" s="223"/>
      <c r="I29" s="144" t="s">
        <v>19</v>
      </c>
      <c r="J29" s="178">
        <f>J28*0.98</f>
        <v>22.998132360000003</v>
      </c>
      <c r="K29" s="178" t="s">
        <v>180</v>
      </c>
      <c r="L29" s="178">
        <f>L28*0.98</f>
        <v>22.998132360000003</v>
      </c>
      <c r="M29" s="178" t="s">
        <v>180</v>
      </c>
      <c r="N29" s="178" t="s">
        <v>180</v>
      </c>
      <c r="O29" s="178">
        <f>O28*0.98</f>
        <v>22.998132360000003</v>
      </c>
      <c r="P29" s="178">
        <f>P28*0.98</f>
        <v>22.998132360000003</v>
      </c>
      <c r="Q29" s="178">
        <f>Q28*0.98</f>
        <v>22.998132360000003</v>
      </c>
      <c r="R29" s="178">
        <f>R28*0.98</f>
        <v>22.998132360000003</v>
      </c>
      <c r="S29" s="178" t="s">
        <v>180</v>
      </c>
      <c r="T29" s="77"/>
    </row>
    <row r="30" spans="1:20" s="30" customFormat="1" ht="22.5" customHeight="1" x14ac:dyDescent="0.2">
      <c r="A30" s="21">
        <v>6</v>
      </c>
      <c r="B30" s="22" t="s">
        <v>58</v>
      </c>
      <c r="C30" s="157"/>
      <c r="D30" s="148"/>
      <c r="E30" s="148"/>
      <c r="F30" s="148"/>
      <c r="G30" s="148"/>
      <c r="H30" s="148"/>
      <c r="I30" s="23"/>
      <c r="J30" s="262"/>
      <c r="K30" s="179"/>
      <c r="L30" s="179"/>
      <c r="M30" s="179"/>
      <c r="N30" s="179"/>
      <c r="O30" s="179"/>
      <c r="P30" s="179"/>
      <c r="Q30" s="179"/>
      <c r="R30" s="179"/>
      <c r="S30" s="179"/>
      <c r="T30" s="75"/>
    </row>
    <row r="31" spans="1:20" ht="43.5" customHeight="1" x14ac:dyDescent="0.2">
      <c r="A31" s="299">
        <v>1</v>
      </c>
      <c r="B31" s="301" t="s">
        <v>178</v>
      </c>
      <c r="C31" s="361" t="s">
        <v>83</v>
      </c>
      <c r="D31" s="361" t="s">
        <v>77</v>
      </c>
      <c r="E31" s="361"/>
      <c r="F31" s="223" t="s">
        <v>176</v>
      </c>
      <c r="G31" s="348" t="s">
        <v>140</v>
      </c>
      <c r="H31" s="223">
        <v>50</v>
      </c>
      <c r="I31" s="242" t="s">
        <v>18</v>
      </c>
      <c r="J31" s="178">
        <f>'[1]Costing Sept ''21'!$O$12</f>
        <v>15.808011049723758</v>
      </c>
      <c r="K31" s="178" t="s">
        <v>180</v>
      </c>
      <c r="L31" s="178">
        <f>'[1]Costing Sept ''21'!$O$12</f>
        <v>15.808011049723758</v>
      </c>
      <c r="M31" s="178" t="s">
        <v>180</v>
      </c>
      <c r="N31" s="178" t="s">
        <v>180</v>
      </c>
      <c r="O31" s="178">
        <f>'[1]Costing Sept ''21'!$O$12</f>
        <v>15.808011049723758</v>
      </c>
      <c r="P31" s="178">
        <f>'[1]Costing Sept ''21'!$O$12</f>
        <v>15.808011049723758</v>
      </c>
      <c r="Q31" s="178">
        <f>'[1]Costing Sept ''21'!$O$12</f>
        <v>15.808011049723758</v>
      </c>
      <c r="R31" s="178">
        <f>'[1]Costing Sept ''21'!$O$12</f>
        <v>15.808011049723758</v>
      </c>
      <c r="S31" s="178" t="s">
        <v>180</v>
      </c>
      <c r="T31" s="76" t="s">
        <v>85</v>
      </c>
    </row>
    <row r="32" spans="1:20" ht="45" customHeight="1" x14ac:dyDescent="0.2">
      <c r="A32" s="300"/>
      <c r="B32" s="302"/>
      <c r="C32" s="362"/>
      <c r="D32" s="362"/>
      <c r="E32" s="362"/>
      <c r="F32" s="223"/>
      <c r="G32" s="349"/>
      <c r="H32" s="223"/>
      <c r="I32" s="144" t="s">
        <v>19</v>
      </c>
      <c r="J32" s="178">
        <f>J31*0.98</f>
        <v>15.491850828729282</v>
      </c>
      <c r="K32" s="178" t="s">
        <v>180</v>
      </c>
      <c r="L32" s="178">
        <f>L31*0.98</f>
        <v>15.491850828729282</v>
      </c>
      <c r="M32" s="178" t="s">
        <v>180</v>
      </c>
      <c r="N32" s="178" t="s">
        <v>180</v>
      </c>
      <c r="O32" s="178">
        <f>O31*0.98</f>
        <v>15.491850828729282</v>
      </c>
      <c r="P32" s="178">
        <f>P31*0.98</f>
        <v>15.491850828729282</v>
      </c>
      <c r="Q32" s="178">
        <f>Q31*0.98</f>
        <v>15.491850828729282</v>
      </c>
      <c r="R32" s="178">
        <f>R31*0.98</f>
        <v>15.491850828729282</v>
      </c>
      <c r="S32" s="178" t="s">
        <v>180</v>
      </c>
      <c r="T32" s="77"/>
    </row>
    <row r="33" spans="1:20" s="30" customFormat="1" ht="20.25" customHeight="1" x14ac:dyDescent="0.2">
      <c r="A33" s="21">
        <v>7</v>
      </c>
      <c r="B33" s="22" t="s">
        <v>59</v>
      </c>
      <c r="C33" s="157"/>
      <c r="D33" s="148"/>
      <c r="E33" s="148"/>
      <c r="F33" s="148"/>
      <c r="G33" s="148"/>
      <c r="H33" s="148"/>
      <c r="I33" s="23"/>
      <c r="J33" s="262"/>
      <c r="K33" s="179"/>
      <c r="L33" s="179"/>
      <c r="M33" s="179"/>
      <c r="N33" s="179"/>
      <c r="O33" s="179"/>
      <c r="P33" s="179"/>
      <c r="Q33" s="179"/>
      <c r="R33" s="179"/>
      <c r="S33" s="179"/>
      <c r="T33" s="75"/>
    </row>
    <row r="34" spans="1:20" ht="43.5" customHeight="1" x14ac:dyDescent="0.2">
      <c r="A34" s="299">
        <v>1</v>
      </c>
      <c r="B34" s="301" t="s">
        <v>178</v>
      </c>
      <c r="C34" s="361" t="s">
        <v>83</v>
      </c>
      <c r="D34" s="361" t="s">
        <v>77</v>
      </c>
      <c r="E34" s="361"/>
      <c r="F34" s="223" t="s">
        <v>176</v>
      </c>
      <c r="G34" s="348" t="s">
        <v>141</v>
      </c>
      <c r="H34" s="223">
        <v>50</v>
      </c>
      <c r="I34" s="242" t="s">
        <v>18</v>
      </c>
      <c r="J34" s="178">
        <f>'[1]Costing Sept ''21'!$O$13</f>
        <v>13.229435483870969</v>
      </c>
      <c r="K34" s="178" t="s">
        <v>180</v>
      </c>
      <c r="L34" s="178">
        <f>'[1]Costing Sept ''21'!$O$13</f>
        <v>13.229435483870969</v>
      </c>
      <c r="M34" s="178" t="s">
        <v>180</v>
      </c>
      <c r="N34" s="178" t="s">
        <v>180</v>
      </c>
      <c r="O34" s="178">
        <f>'[1]Costing Sept ''21'!$O$13</f>
        <v>13.229435483870969</v>
      </c>
      <c r="P34" s="178">
        <f>'[1]Costing Sept ''21'!$O$13</f>
        <v>13.229435483870969</v>
      </c>
      <c r="Q34" s="178">
        <f>'[1]Costing Sept ''21'!$O$13</f>
        <v>13.229435483870969</v>
      </c>
      <c r="R34" s="178">
        <f>'[1]Costing Sept ''21'!$O$13</f>
        <v>13.229435483870969</v>
      </c>
      <c r="S34" s="178" t="s">
        <v>180</v>
      </c>
      <c r="T34" s="76" t="s">
        <v>85</v>
      </c>
    </row>
    <row r="35" spans="1:20" ht="45" customHeight="1" x14ac:dyDescent="0.2">
      <c r="A35" s="300"/>
      <c r="B35" s="302"/>
      <c r="C35" s="362"/>
      <c r="D35" s="362"/>
      <c r="E35" s="362"/>
      <c r="F35" s="223"/>
      <c r="G35" s="349"/>
      <c r="H35" s="223"/>
      <c r="I35" s="144" t="s">
        <v>19</v>
      </c>
      <c r="J35" s="178">
        <f>J34*0.98</f>
        <v>12.96484677419355</v>
      </c>
      <c r="K35" s="178" t="s">
        <v>180</v>
      </c>
      <c r="L35" s="178">
        <f>L34*0.98</f>
        <v>12.96484677419355</v>
      </c>
      <c r="M35" s="178" t="s">
        <v>180</v>
      </c>
      <c r="N35" s="178" t="s">
        <v>180</v>
      </c>
      <c r="O35" s="178">
        <f>O34*0.98</f>
        <v>12.96484677419355</v>
      </c>
      <c r="P35" s="178">
        <f>P34*0.98</f>
        <v>12.96484677419355</v>
      </c>
      <c r="Q35" s="178">
        <f>Q34*0.98</f>
        <v>12.96484677419355</v>
      </c>
      <c r="R35" s="178">
        <f>R34*0.98</f>
        <v>12.96484677419355</v>
      </c>
      <c r="S35" s="178" t="s">
        <v>180</v>
      </c>
      <c r="T35" s="77"/>
    </row>
    <row r="36" spans="1:20" s="30" customFormat="1" ht="20.25" customHeight="1" x14ac:dyDescent="0.2">
      <c r="A36" s="21">
        <v>8</v>
      </c>
      <c r="B36" s="22" t="s">
        <v>60</v>
      </c>
      <c r="C36" s="157"/>
      <c r="D36" s="148"/>
      <c r="E36" s="148"/>
      <c r="F36" s="148"/>
      <c r="G36" s="148"/>
      <c r="H36" s="148"/>
      <c r="I36" s="23"/>
      <c r="J36" s="262"/>
      <c r="K36" s="179"/>
      <c r="L36" s="179"/>
      <c r="M36" s="179"/>
      <c r="N36" s="179"/>
      <c r="O36" s="179"/>
      <c r="P36" s="179"/>
      <c r="Q36" s="179"/>
      <c r="R36" s="179"/>
      <c r="S36" s="179"/>
      <c r="T36" s="75"/>
    </row>
    <row r="37" spans="1:20" ht="43.5" customHeight="1" x14ac:dyDescent="0.2">
      <c r="A37" s="299">
        <v>1</v>
      </c>
      <c r="B37" s="301" t="s">
        <v>178</v>
      </c>
      <c r="C37" s="361" t="s">
        <v>83</v>
      </c>
      <c r="D37" s="361" t="s">
        <v>77</v>
      </c>
      <c r="E37" s="361"/>
      <c r="F37" s="223" t="s">
        <v>176</v>
      </c>
      <c r="G37" s="348" t="s">
        <v>142</v>
      </c>
      <c r="H37" s="223">
        <v>50</v>
      </c>
      <c r="I37" s="242" t="s">
        <v>18</v>
      </c>
      <c r="J37" s="178">
        <f>'[1]Costing Sept ''21'!$O$14</f>
        <v>10.538674033149173</v>
      </c>
      <c r="K37" s="178" t="s">
        <v>180</v>
      </c>
      <c r="L37" s="178">
        <f>'[1]Costing Sept ''21'!$O$14</f>
        <v>10.538674033149173</v>
      </c>
      <c r="M37" s="178" t="s">
        <v>180</v>
      </c>
      <c r="N37" s="178" t="s">
        <v>180</v>
      </c>
      <c r="O37" s="178">
        <f>'[1]Costing Sept ''21'!$O$14</f>
        <v>10.538674033149173</v>
      </c>
      <c r="P37" s="178">
        <f>'[1]Costing Sept ''21'!$O$14</f>
        <v>10.538674033149173</v>
      </c>
      <c r="Q37" s="178">
        <f>'[1]Costing Sept ''21'!$O$14</f>
        <v>10.538674033149173</v>
      </c>
      <c r="R37" s="178">
        <f>'[1]Costing Sept ''21'!$O$14</f>
        <v>10.538674033149173</v>
      </c>
      <c r="S37" s="178" t="s">
        <v>180</v>
      </c>
      <c r="T37" s="76" t="s">
        <v>85</v>
      </c>
    </row>
    <row r="38" spans="1:20" ht="45" customHeight="1" x14ac:dyDescent="0.2">
      <c r="A38" s="300"/>
      <c r="B38" s="302"/>
      <c r="C38" s="362"/>
      <c r="D38" s="362"/>
      <c r="E38" s="362"/>
      <c r="F38" s="223"/>
      <c r="G38" s="349"/>
      <c r="H38" s="223"/>
      <c r="I38" s="144" t="s">
        <v>19</v>
      </c>
      <c r="J38" s="178">
        <f>J37*0.98</f>
        <v>10.32790055248619</v>
      </c>
      <c r="K38" s="178" t="s">
        <v>180</v>
      </c>
      <c r="L38" s="178">
        <f>L37*0.98</f>
        <v>10.32790055248619</v>
      </c>
      <c r="M38" s="178" t="s">
        <v>180</v>
      </c>
      <c r="N38" s="178" t="s">
        <v>180</v>
      </c>
      <c r="O38" s="178">
        <f>O37*0.98</f>
        <v>10.32790055248619</v>
      </c>
      <c r="P38" s="178">
        <f>P37*0.98</f>
        <v>10.32790055248619</v>
      </c>
      <c r="Q38" s="178">
        <f>Q37*0.98</f>
        <v>10.32790055248619</v>
      </c>
      <c r="R38" s="178">
        <f>R37*0.98</f>
        <v>10.32790055248619</v>
      </c>
      <c r="S38" s="178" t="s">
        <v>180</v>
      </c>
      <c r="T38" s="77"/>
    </row>
    <row r="39" spans="1:20" s="30" customFormat="1" ht="27" customHeight="1" x14ac:dyDescent="0.2">
      <c r="A39" s="21">
        <v>9</v>
      </c>
      <c r="B39" s="22" t="s">
        <v>61</v>
      </c>
      <c r="C39" s="157"/>
      <c r="D39" s="148"/>
      <c r="E39" s="148"/>
      <c r="F39" s="148"/>
      <c r="G39" s="148"/>
      <c r="H39" s="148"/>
      <c r="I39" s="23"/>
      <c r="J39" s="262"/>
      <c r="K39" s="179"/>
      <c r="L39" s="179"/>
      <c r="M39" s="179"/>
      <c r="N39" s="179"/>
      <c r="O39" s="179"/>
      <c r="P39" s="179"/>
      <c r="Q39" s="179"/>
      <c r="R39" s="179"/>
      <c r="S39" s="179"/>
      <c r="T39" s="75"/>
    </row>
    <row r="40" spans="1:20" ht="43.5" customHeight="1" x14ac:dyDescent="0.2">
      <c r="A40" s="299">
        <v>1</v>
      </c>
      <c r="B40" s="301" t="s">
        <v>178</v>
      </c>
      <c r="C40" s="361" t="s">
        <v>83</v>
      </c>
      <c r="D40" s="361" t="s">
        <v>77</v>
      </c>
      <c r="E40" s="361"/>
      <c r="F40" s="223" t="s">
        <v>176</v>
      </c>
      <c r="G40" s="348" t="s">
        <v>143</v>
      </c>
      <c r="H40" s="223">
        <v>50</v>
      </c>
      <c r="I40" s="242" t="s">
        <v>18</v>
      </c>
      <c r="J40" s="178">
        <f>'[1]Costing Sept ''21'!$O$15</f>
        <v>8.8196236559139773</v>
      </c>
      <c r="K40" s="178" t="s">
        <v>180</v>
      </c>
      <c r="L40" s="178">
        <f>'[1]Costing Sept ''21'!$O$15</f>
        <v>8.8196236559139773</v>
      </c>
      <c r="M40" s="178" t="s">
        <v>180</v>
      </c>
      <c r="N40" s="178" t="s">
        <v>180</v>
      </c>
      <c r="O40" s="178">
        <f>'[1]Costing Sept ''21'!$O$15</f>
        <v>8.8196236559139773</v>
      </c>
      <c r="P40" s="178">
        <f>'[1]Costing Sept ''21'!$O$15</f>
        <v>8.8196236559139773</v>
      </c>
      <c r="Q40" s="178">
        <f>'[1]Costing Sept ''21'!$O$15</f>
        <v>8.8196236559139773</v>
      </c>
      <c r="R40" s="178">
        <f>'[1]Costing Sept ''21'!$O$15</f>
        <v>8.8196236559139773</v>
      </c>
      <c r="S40" s="178" t="s">
        <v>180</v>
      </c>
      <c r="T40" s="76" t="s">
        <v>85</v>
      </c>
    </row>
    <row r="41" spans="1:20" ht="45" customHeight="1" x14ac:dyDescent="0.2">
      <c r="A41" s="300"/>
      <c r="B41" s="302"/>
      <c r="C41" s="362"/>
      <c r="D41" s="362"/>
      <c r="E41" s="362"/>
      <c r="F41" s="223"/>
      <c r="G41" s="349"/>
      <c r="H41" s="223"/>
      <c r="I41" s="144" t="s">
        <v>19</v>
      </c>
      <c r="J41" s="178">
        <f>J40*0.98</f>
        <v>8.6432311827956969</v>
      </c>
      <c r="K41" s="178" t="s">
        <v>180</v>
      </c>
      <c r="L41" s="178">
        <f>L40*0.98</f>
        <v>8.6432311827956969</v>
      </c>
      <c r="M41" s="178" t="s">
        <v>180</v>
      </c>
      <c r="N41" s="178" t="s">
        <v>180</v>
      </c>
      <c r="O41" s="178">
        <f>O40*0.98</f>
        <v>8.6432311827956969</v>
      </c>
      <c r="P41" s="178">
        <f>P40*0.98</f>
        <v>8.6432311827956969</v>
      </c>
      <c r="Q41" s="178">
        <f>Q40*0.98</f>
        <v>8.6432311827956969</v>
      </c>
      <c r="R41" s="178">
        <f>R40*0.98</f>
        <v>8.6432311827956969</v>
      </c>
      <c r="S41" s="178" t="s">
        <v>180</v>
      </c>
      <c r="T41" s="77"/>
    </row>
    <row r="42" spans="1:20" s="30" customFormat="1" ht="23.25" customHeight="1" x14ac:dyDescent="0.2">
      <c r="A42" s="21">
        <v>10</v>
      </c>
      <c r="B42" s="22" t="s">
        <v>62</v>
      </c>
      <c r="C42" s="157"/>
      <c r="D42" s="148"/>
      <c r="E42" s="148"/>
      <c r="F42" s="148"/>
      <c r="G42" s="148"/>
      <c r="H42" s="148"/>
      <c r="I42" s="23"/>
      <c r="J42" s="262"/>
      <c r="K42" s="179"/>
      <c r="L42" s="179"/>
      <c r="M42" s="179"/>
      <c r="N42" s="179"/>
      <c r="O42" s="179"/>
      <c r="P42" s="179"/>
      <c r="Q42" s="179"/>
      <c r="R42" s="179"/>
      <c r="S42" s="179"/>
      <c r="T42" s="75"/>
    </row>
    <row r="43" spans="1:20" ht="43.5" customHeight="1" x14ac:dyDescent="0.2">
      <c r="A43" s="299">
        <v>1</v>
      </c>
      <c r="B43" s="301" t="s">
        <v>130</v>
      </c>
      <c r="C43" s="361" t="s">
        <v>83</v>
      </c>
      <c r="D43" s="361" t="s">
        <v>77</v>
      </c>
      <c r="E43" s="361"/>
      <c r="F43" s="223" t="s">
        <v>176</v>
      </c>
      <c r="G43" s="348" t="s">
        <v>144</v>
      </c>
      <c r="H43" s="223">
        <v>50</v>
      </c>
      <c r="I43" s="242" t="s">
        <v>18</v>
      </c>
      <c r="J43" s="178">
        <f>'[1]Costing Sept ''21'!$O$19</f>
        <v>10.229230769230769</v>
      </c>
      <c r="K43" s="178" t="s">
        <v>180</v>
      </c>
      <c r="L43" s="178">
        <f>'[1]Costing Sept ''21'!$O$19</f>
        <v>10.229230769230769</v>
      </c>
      <c r="M43" s="178" t="s">
        <v>180</v>
      </c>
      <c r="N43" s="178" t="s">
        <v>180</v>
      </c>
      <c r="O43" s="178">
        <f>'[1]Costing Sept ''21'!$O$19</f>
        <v>10.229230769230769</v>
      </c>
      <c r="P43" s="178">
        <f>'[1]Costing Sept ''21'!$O$19</f>
        <v>10.229230769230769</v>
      </c>
      <c r="Q43" s="178">
        <f>'[1]Costing Sept ''21'!$O$19</f>
        <v>10.229230769230769</v>
      </c>
      <c r="R43" s="178">
        <f>'[1]Costing Sept ''21'!$O$19</f>
        <v>10.229230769230769</v>
      </c>
      <c r="S43" s="178" t="s">
        <v>180</v>
      </c>
      <c r="T43" s="76" t="s">
        <v>85</v>
      </c>
    </row>
    <row r="44" spans="1:20" ht="45" customHeight="1" x14ac:dyDescent="0.2">
      <c r="A44" s="300"/>
      <c r="B44" s="302"/>
      <c r="C44" s="362"/>
      <c r="D44" s="362"/>
      <c r="E44" s="362"/>
      <c r="F44" s="223"/>
      <c r="G44" s="349"/>
      <c r="H44" s="223"/>
      <c r="I44" s="144" t="s">
        <v>19</v>
      </c>
      <c r="J44" s="178">
        <f>J43*0.98</f>
        <v>10.024646153846154</v>
      </c>
      <c r="K44" s="178" t="s">
        <v>180</v>
      </c>
      <c r="L44" s="178">
        <f>L43*0.98</f>
        <v>10.024646153846154</v>
      </c>
      <c r="M44" s="178" t="s">
        <v>180</v>
      </c>
      <c r="N44" s="178" t="s">
        <v>180</v>
      </c>
      <c r="O44" s="178">
        <f>O43*0.98</f>
        <v>10.024646153846154</v>
      </c>
      <c r="P44" s="178">
        <f>P43*0.98</f>
        <v>10.024646153846154</v>
      </c>
      <c r="Q44" s="178">
        <f>Q43*0.98</f>
        <v>10.024646153846154</v>
      </c>
      <c r="R44" s="178">
        <f>R43*0.98</f>
        <v>10.024646153846154</v>
      </c>
      <c r="S44" s="178" t="s">
        <v>180</v>
      </c>
      <c r="T44" s="77"/>
    </row>
    <row r="45" spans="1:20" ht="43.5" customHeight="1" x14ac:dyDescent="0.2">
      <c r="A45" s="299">
        <v>1</v>
      </c>
      <c r="B45" s="301" t="s">
        <v>132</v>
      </c>
      <c r="C45" s="361" t="s">
        <v>83</v>
      </c>
      <c r="D45" s="361" t="s">
        <v>77</v>
      </c>
      <c r="E45" s="361"/>
      <c r="F45" s="223" t="s">
        <v>176</v>
      </c>
      <c r="G45" s="348" t="s">
        <v>145</v>
      </c>
      <c r="H45" s="223">
        <v>50</v>
      </c>
      <c r="I45" s="242" t="s">
        <v>18</v>
      </c>
      <c r="J45" s="178">
        <f>'[1]Costing Sept ''21'!$O$20</f>
        <v>15.343846153846155</v>
      </c>
      <c r="K45" s="178" t="s">
        <v>180</v>
      </c>
      <c r="L45" s="178">
        <f>'[1]Costing Sept ''21'!$O$20</f>
        <v>15.343846153846155</v>
      </c>
      <c r="M45" s="178" t="s">
        <v>180</v>
      </c>
      <c r="N45" s="178" t="s">
        <v>180</v>
      </c>
      <c r="O45" s="178">
        <f>'[1]Costing Sept ''21'!$O$20</f>
        <v>15.343846153846155</v>
      </c>
      <c r="P45" s="178">
        <f>'[1]Costing Sept ''21'!$O$20</f>
        <v>15.343846153846155</v>
      </c>
      <c r="Q45" s="178">
        <f>'[1]Costing Sept ''21'!$O$20</f>
        <v>15.343846153846155</v>
      </c>
      <c r="R45" s="178">
        <f>'[1]Costing Sept ''21'!$O$20</f>
        <v>15.343846153846155</v>
      </c>
      <c r="S45" s="178" t="s">
        <v>180</v>
      </c>
      <c r="T45" s="76" t="s">
        <v>85</v>
      </c>
    </row>
    <row r="46" spans="1:20" ht="45" customHeight="1" x14ac:dyDescent="0.2">
      <c r="A46" s="300"/>
      <c r="B46" s="302"/>
      <c r="C46" s="362"/>
      <c r="D46" s="362"/>
      <c r="E46" s="362"/>
      <c r="F46" s="223"/>
      <c r="G46" s="349"/>
      <c r="H46" s="223"/>
      <c r="I46" s="144" t="s">
        <v>19</v>
      </c>
      <c r="J46" s="178">
        <f>J45*0.98</f>
        <v>15.03696923076923</v>
      </c>
      <c r="K46" s="178" t="s">
        <v>180</v>
      </c>
      <c r="L46" s="178">
        <f>L45*0.98</f>
        <v>15.03696923076923</v>
      </c>
      <c r="M46" s="178" t="s">
        <v>180</v>
      </c>
      <c r="N46" s="178" t="s">
        <v>180</v>
      </c>
      <c r="O46" s="178">
        <f>O45*0.98</f>
        <v>15.03696923076923</v>
      </c>
      <c r="P46" s="178">
        <f>P45*0.98</f>
        <v>15.03696923076923</v>
      </c>
      <c r="Q46" s="178">
        <f>Q45*0.98</f>
        <v>15.03696923076923</v>
      </c>
      <c r="R46" s="178">
        <f>R45*0.98</f>
        <v>15.03696923076923</v>
      </c>
      <c r="S46" s="178" t="s">
        <v>180</v>
      </c>
      <c r="T46" s="77"/>
    </row>
    <row r="47" spans="1:20" s="30" customFormat="1" ht="16.5" customHeight="1" x14ac:dyDescent="0.2">
      <c r="A47" s="21">
        <v>11</v>
      </c>
      <c r="B47" s="22" t="s">
        <v>63</v>
      </c>
      <c r="C47" s="157"/>
      <c r="D47" s="148"/>
      <c r="E47" s="148"/>
      <c r="F47" s="148"/>
      <c r="G47" s="148"/>
      <c r="H47" s="148"/>
      <c r="I47" s="23"/>
      <c r="J47" s="262"/>
      <c r="K47" s="179"/>
      <c r="L47" s="179"/>
      <c r="M47" s="179"/>
      <c r="N47" s="179"/>
      <c r="O47" s="179"/>
      <c r="P47" s="179"/>
      <c r="Q47" s="179"/>
      <c r="R47" s="179"/>
      <c r="S47" s="179"/>
      <c r="T47" s="75"/>
    </row>
    <row r="48" spans="1:20" ht="43.5" customHeight="1" x14ac:dyDescent="0.2">
      <c r="A48" s="299">
        <v>1</v>
      </c>
      <c r="B48" s="301" t="s">
        <v>178</v>
      </c>
      <c r="C48" s="361" t="s">
        <v>83</v>
      </c>
      <c r="D48" s="361" t="s">
        <v>77</v>
      </c>
      <c r="E48" s="361"/>
      <c r="F48" s="223" t="s">
        <v>176</v>
      </c>
      <c r="G48" s="348" t="s">
        <v>146</v>
      </c>
      <c r="H48" s="223">
        <v>50</v>
      </c>
      <c r="I48" s="242" t="s">
        <v>18</v>
      </c>
      <c r="J48" s="178">
        <f>'[1]Costing Sept ''21'!$O$22</f>
        <v>15.343846153846155</v>
      </c>
      <c r="K48" s="178" t="s">
        <v>180</v>
      </c>
      <c r="L48" s="178">
        <f>'[1]Costing Sept ''21'!$O$22</f>
        <v>15.343846153846155</v>
      </c>
      <c r="M48" s="178" t="s">
        <v>180</v>
      </c>
      <c r="N48" s="178" t="s">
        <v>180</v>
      </c>
      <c r="O48" s="178">
        <f>'[1]Costing Sept ''21'!$O$22</f>
        <v>15.343846153846155</v>
      </c>
      <c r="P48" s="178">
        <f>'[1]Costing Sept ''21'!$O$22</f>
        <v>15.343846153846155</v>
      </c>
      <c r="Q48" s="178">
        <f>'[1]Costing Sept ''21'!$O$22</f>
        <v>15.343846153846155</v>
      </c>
      <c r="R48" s="178">
        <f>'[1]Costing Sept ''21'!$O$22</f>
        <v>15.343846153846155</v>
      </c>
      <c r="S48" s="178" t="s">
        <v>180</v>
      </c>
      <c r="T48" s="76" t="s">
        <v>85</v>
      </c>
    </row>
    <row r="49" spans="1:20" ht="45" customHeight="1" x14ac:dyDescent="0.2">
      <c r="A49" s="300"/>
      <c r="B49" s="302"/>
      <c r="C49" s="362"/>
      <c r="D49" s="362"/>
      <c r="E49" s="362"/>
      <c r="F49" s="223"/>
      <c r="G49" s="349"/>
      <c r="H49" s="223"/>
      <c r="I49" s="144" t="s">
        <v>19</v>
      </c>
      <c r="J49" s="178">
        <f>J48*0.98</f>
        <v>15.03696923076923</v>
      </c>
      <c r="K49" s="178" t="s">
        <v>180</v>
      </c>
      <c r="L49" s="178">
        <f>L48*0.98</f>
        <v>15.03696923076923</v>
      </c>
      <c r="M49" s="178" t="s">
        <v>180</v>
      </c>
      <c r="N49" s="178" t="s">
        <v>180</v>
      </c>
      <c r="O49" s="178">
        <f>O48*0.98</f>
        <v>15.03696923076923</v>
      </c>
      <c r="P49" s="178">
        <f>P48*0.98</f>
        <v>15.03696923076923</v>
      </c>
      <c r="Q49" s="178">
        <f>Q48*0.98</f>
        <v>15.03696923076923</v>
      </c>
      <c r="R49" s="178">
        <f>R48*0.98</f>
        <v>15.03696923076923</v>
      </c>
      <c r="S49" s="178" t="s">
        <v>180</v>
      </c>
      <c r="T49" s="77"/>
    </row>
    <row r="50" spans="1:20" s="30" customFormat="1" ht="27.75" customHeight="1" x14ac:dyDescent="0.2">
      <c r="A50" s="21">
        <v>12</v>
      </c>
      <c r="B50" s="22" t="s">
        <v>64</v>
      </c>
      <c r="C50" s="157"/>
      <c r="D50" s="148"/>
      <c r="E50" s="148"/>
      <c r="F50" s="148"/>
      <c r="G50" s="148"/>
      <c r="H50" s="148"/>
      <c r="I50" s="23"/>
      <c r="J50" s="262"/>
      <c r="K50" s="179"/>
      <c r="L50" s="179"/>
      <c r="M50" s="179"/>
      <c r="N50" s="179"/>
      <c r="O50" s="179"/>
      <c r="P50" s="179"/>
      <c r="Q50" s="179"/>
      <c r="R50" s="179"/>
      <c r="S50" s="179"/>
      <c r="T50" s="75"/>
    </row>
    <row r="51" spans="1:20" ht="43.5" customHeight="1" x14ac:dyDescent="0.2">
      <c r="A51" s="299">
        <v>1</v>
      </c>
      <c r="B51" s="301" t="s">
        <v>178</v>
      </c>
      <c r="C51" s="361" t="s">
        <v>83</v>
      </c>
      <c r="D51" s="361" t="s">
        <v>77</v>
      </c>
      <c r="E51" s="361"/>
      <c r="F51" s="223" t="s">
        <v>176</v>
      </c>
      <c r="G51" s="348" t="s">
        <v>147</v>
      </c>
      <c r="H51" s="223">
        <v>50</v>
      </c>
      <c r="I51" s="242" t="s">
        <v>18</v>
      </c>
      <c r="J51" s="178">
        <f>'[1]Costing Sept ''21'!$O$22</f>
        <v>15.343846153846155</v>
      </c>
      <c r="K51" s="178" t="s">
        <v>180</v>
      </c>
      <c r="L51" s="178">
        <f>'[1]Costing Sept ''21'!$O$22</f>
        <v>15.343846153846155</v>
      </c>
      <c r="M51" s="178" t="s">
        <v>180</v>
      </c>
      <c r="N51" s="178" t="s">
        <v>180</v>
      </c>
      <c r="O51" s="178">
        <f>'[1]Costing Sept ''21'!$O$22</f>
        <v>15.343846153846155</v>
      </c>
      <c r="P51" s="178">
        <f>'[1]Costing Sept ''21'!$O$22</f>
        <v>15.343846153846155</v>
      </c>
      <c r="Q51" s="178">
        <f>'[1]Costing Sept ''21'!$O$22</f>
        <v>15.343846153846155</v>
      </c>
      <c r="R51" s="178">
        <f>'[1]Costing Sept ''21'!$O$22</f>
        <v>15.343846153846155</v>
      </c>
      <c r="S51" s="178" t="s">
        <v>180</v>
      </c>
      <c r="T51" s="76" t="s">
        <v>85</v>
      </c>
    </row>
    <row r="52" spans="1:20" ht="45" customHeight="1" x14ac:dyDescent="0.2">
      <c r="A52" s="300"/>
      <c r="B52" s="302"/>
      <c r="C52" s="362"/>
      <c r="D52" s="362"/>
      <c r="E52" s="362"/>
      <c r="F52" s="223"/>
      <c r="G52" s="349"/>
      <c r="H52" s="223"/>
      <c r="I52" s="144" t="s">
        <v>19</v>
      </c>
      <c r="J52" s="178">
        <f>J51*0.98</f>
        <v>15.03696923076923</v>
      </c>
      <c r="K52" s="178" t="s">
        <v>180</v>
      </c>
      <c r="L52" s="178">
        <f>L51*0.98</f>
        <v>15.03696923076923</v>
      </c>
      <c r="M52" s="178" t="s">
        <v>180</v>
      </c>
      <c r="N52" s="178" t="s">
        <v>180</v>
      </c>
      <c r="O52" s="178">
        <f>O51*0.98</f>
        <v>15.03696923076923</v>
      </c>
      <c r="P52" s="178">
        <f>P51*0.98</f>
        <v>15.03696923076923</v>
      </c>
      <c r="Q52" s="178">
        <f>Q51*0.98</f>
        <v>15.03696923076923</v>
      </c>
      <c r="R52" s="178">
        <f>R51*0.98</f>
        <v>15.03696923076923</v>
      </c>
      <c r="S52" s="178" t="s">
        <v>180</v>
      </c>
      <c r="T52" s="77"/>
    </row>
    <row r="53" spans="1:20" s="30" customFormat="1" ht="26.25" customHeight="1" x14ac:dyDescent="0.2">
      <c r="A53" s="21">
        <v>13</v>
      </c>
      <c r="B53" s="22" t="s">
        <v>65</v>
      </c>
      <c r="C53" s="157"/>
      <c r="D53" s="148"/>
      <c r="E53" s="148"/>
      <c r="F53" s="148"/>
      <c r="G53" s="148"/>
      <c r="H53" s="148"/>
      <c r="I53" s="23"/>
      <c r="J53" s="262"/>
      <c r="K53" s="179"/>
      <c r="L53" s="179"/>
      <c r="M53" s="179"/>
      <c r="N53" s="179"/>
      <c r="O53" s="179"/>
      <c r="P53" s="179"/>
      <c r="Q53" s="179"/>
      <c r="R53" s="179"/>
      <c r="S53" s="179"/>
      <c r="T53" s="75"/>
    </row>
    <row r="54" spans="1:20" ht="43.5" customHeight="1" x14ac:dyDescent="0.2">
      <c r="A54" s="299">
        <v>1</v>
      </c>
      <c r="B54" s="301" t="s">
        <v>178</v>
      </c>
      <c r="C54" s="361" t="s">
        <v>83</v>
      </c>
      <c r="D54" s="361" t="s">
        <v>77</v>
      </c>
      <c r="E54" s="361"/>
      <c r="F54" s="223" t="s">
        <v>176</v>
      </c>
      <c r="G54" s="348" t="s">
        <v>148</v>
      </c>
      <c r="H54" s="223">
        <v>50</v>
      </c>
      <c r="I54" s="242" t="s">
        <v>18</v>
      </c>
      <c r="J54" s="178">
        <f>'[1]Costing Sept ''21'!$O$22</f>
        <v>15.343846153846155</v>
      </c>
      <c r="K54" s="178" t="s">
        <v>180</v>
      </c>
      <c r="L54" s="178">
        <f>'[1]Costing Sept ''21'!$O$22</f>
        <v>15.343846153846155</v>
      </c>
      <c r="M54" s="178" t="s">
        <v>180</v>
      </c>
      <c r="N54" s="178" t="s">
        <v>180</v>
      </c>
      <c r="O54" s="178">
        <f>'[1]Costing Sept ''21'!$O$22</f>
        <v>15.343846153846155</v>
      </c>
      <c r="P54" s="178">
        <f>'[1]Costing Sept ''21'!$O$22</f>
        <v>15.343846153846155</v>
      </c>
      <c r="Q54" s="178">
        <f>'[1]Costing Sept ''21'!$O$22</f>
        <v>15.343846153846155</v>
      </c>
      <c r="R54" s="178">
        <f>'[1]Costing Sept ''21'!$O$22</f>
        <v>15.343846153846155</v>
      </c>
      <c r="S54" s="178" t="s">
        <v>180</v>
      </c>
      <c r="T54" s="76" t="s">
        <v>85</v>
      </c>
    </row>
    <row r="55" spans="1:20" ht="45" customHeight="1" x14ac:dyDescent="0.2">
      <c r="A55" s="300"/>
      <c r="B55" s="302"/>
      <c r="C55" s="362"/>
      <c r="D55" s="362"/>
      <c r="E55" s="362"/>
      <c r="F55" s="223"/>
      <c r="G55" s="349"/>
      <c r="H55" s="223"/>
      <c r="I55" s="144" t="s">
        <v>19</v>
      </c>
      <c r="J55" s="178">
        <f>J54*0.98</f>
        <v>15.03696923076923</v>
      </c>
      <c r="K55" s="178" t="s">
        <v>180</v>
      </c>
      <c r="L55" s="178">
        <f>L54*0.98</f>
        <v>15.03696923076923</v>
      </c>
      <c r="M55" s="178" t="s">
        <v>180</v>
      </c>
      <c r="N55" s="178" t="s">
        <v>180</v>
      </c>
      <c r="O55" s="178">
        <f>O54*0.98</f>
        <v>15.03696923076923</v>
      </c>
      <c r="P55" s="178">
        <f>P54*0.98</f>
        <v>15.03696923076923</v>
      </c>
      <c r="Q55" s="178">
        <f>Q54*0.98</f>
        <v>15.03696923076923</v>
      </c>
      <c r="R55" s="178">
        <f>R54*0.98</f>
        <v>15.03696923076923</v>
      </c>
      <c r="S55" s="178" t="s">
        <v>180</v>
      </c>
      <c r="T55" s="77"/>
    </row>
    <row r="56" spans="1:20" s="30" customFormat="1" ht="32.25" customHeight="1" x14ac:dyDescent="0.2">
      <c r="A56" s="21">
        <v>14</v>
      </c>
      <c r="B56" s="22" t="s">
        <v>66</v>
      </c>
      <c r="C56" s="157"/>
      <c r="D56" s="148"/>
      <c r="E56" s="148"/>
      <c r="F56" s="148"/>
      <c r="G56" s="148"/>
      <c r="H56" s="148"/>
      <c r="I56" s="23"/>
      <c r="J56" s="262"/>
      <c r="K56" s="179"/>
      <c r="L56" s="179"/>
      <c r="M56" s="179"/>
      <c r="N56" s="179"/>
      <c r="O56" s="179"/>
      <c r="P56" s="179"/>
      <c r="Q56" s="179"/>
      <c r="R56" s="179"/>
      <c r="S56" s="179"/>
      <c r="T56" s="75"/>
    </row>
    <row r="57" spans="1:20" ht="43.5" customHeight="1" x14ac:dyDescent="0.2">
      <c r="A57" s="299">
        <v>1</v>
      </c>
      <c r="B57" s="301" t="s">
        <v>178</v>
      </c>
      <c r="C57" s="361" t="s">
        <v>83</v>
      </c>
      <c r="D57" s="361" t="s">
        <v>77</v>
      </c>
      <c r="E57" s="361"/>
      <c r="F57" s="223" t="s">
        <v>176</v>
      </c>
      <c r="G57" s="348" t="s">
        <v>149</v>
      </c>
      <c r="H57" s="223">
        <v>50</v>
      </c>
      <c r="I57" s="242" t="s">
        <v>18</v>
      </c>
      <c r="J57" s="178">
        <f>'[1]Costing Sept ''21'!$O$24</f>
        <v>16.185445161290325</v>
      </c>
      <c r="K57" s="178" t="s">
        <v>180</v>
      </c>
      <c r="L57" s="178">
        <f>'[1]Costing Sept ''21'!$O$24</f>
        <v>16.185445161290325</v>
      </c>
      <c r="M57" s="178" t="s">
        <v>180</v>
      </c>
      <c r="N57" s="178" t="s">
        <v>180</v>
      </c>
      <c r="O57" s="178">
        <f>'[1]Costing Sept ''21'!$O$24</f>
        <v>16.185445161290325</v>
      </c>
      <c r="P57" s="178">
        <f>'[1]Costing Sept ''21'!$O$24</f>
        <v>16.185445161290325</v>
      </c>
      <c r="Q57" s="178">
        <f>'[1]Costing Sept ''21'!$O$24</f>
        <v>16.185445161290325</v>
      </c>
      <c r="R57" s="178">
        <f>'[1]Costing Sept ''21'!$O$24</f>
        <v>16.185445161290325</v>
      </c>
      <c r="S57" s="178" t="s">
        <v>180</v>
      </c>
      <c r="T57" s="76" t="s">
        <v>85</v>
      </c>
    </row>
    <row r="58" spans="1:20" ht="45" customHeight="1" x14ac:dyDescent="0.2">
      <c r="A58" s="300"/>
      <c r="B58" s="302"/>
      <c r="C58" s="362"/>
      <c r="D58" s="362"/>
      <c r="E58" s="362"/>
      <c r="F58" s="223"/>
      <c r="G58" s="349"/>
      <c r="H58" s="223"/>
      <c r="I58" s="144" t="s">
        <v>19</v>
      </c>
      <c r="J58" s="178">
        <f>J57*0.98</f>
        <v>15.861736258064518</v>
      </c>
      <c r="K58" s="178" t="s">
        <v>180</v>
      </c>
      <c r="L58" s="178">
        <f>L57*0.98</f>
        <v>15.861736258064518</v>
      </c>
      <c r="M58" s="178" t="s">
        <v>180</v>
      </c>
      <c r="N58" s="178" t="s">
        <v>180</v>
      </c>
      <c r="O58" s="178">
        <f>O57*0.98</f>
        <v>15.861736258064518</v>
      </c>
      <c r="P58" s="178">
        <f>P57*0.98</f>
        <v>15.861736258064518</v>
      </c>
      <c r="Q58" s="178">
        <f>Q57*0.98</f>
        <v>15.861736258064518</v>
      </c>
      <c r="R58" s="178">
        <f>R57*0.98</f>
        <v>15.861736258064518</v>
      </c>
      <c r="S58" s="178" t="s">
        <v>180</v>
      </c>
      <c r="T58" s="77"/>
    </row>
    <row r="59" spans="1:20" s="30" customFormat="1" ht="24" customHeight="1" x14ac:dyDescent="0.2">
      <c r="A59" s="21">
        <v>15</v>
      </c>
      <c r="B59" s="22" t="s">
        <v>67</v>
      </c>
      <c r="C59" s="157"/>
      <c r="D59" s="148"/>
      <c r="E59" s="148"/>
      <c r="F59" s="148"/>
      <c r="G59" s="148"/>
      <c r="H59" s="148"/>
      <c r="I59" s="23"/>
      <c r="J59" s="262"/>
      <c r="K59" s="179"/>
      <c r="L59" s="179"/>
      <c r="M59" s="179"/>
      <c r="N59" s="179"/>
      <c r="O59" s="179"/>
      <c r="P59" s="179"/>
      <c r="Q59" s="179"/>
      <c r="R59" s="179"/>
      <c r="S59" s="179"/>
      <c r="T59" s="75"/>
    </row>
    <row r="60" spans="1:20" ht="43.5" customHeight="1" x14ac:dyDescent="0.2">
      <c r="A60" s="299">
        <v>1</v>
      </c>
      <c r="B60" s="301" t="s">
        <v>178</v>
      </c>
      <c r="C60" s="361" t="s">
        <v>83</v>
      </c>
      <c r="D60" s="361" t="s">
        <v>77</v>
      </c>
      <c r="E60" s="361"/>
      <c r="F60" s="223" t="s">
        <v>176</v>
      </c>
      <c r="G60" s="338" t="s">
        <v>150</v>
      </c>
      <c r="H60" s="223">
        <v>50</v>
      </c>
      <c r="I60" s="242" t="s">
        <v>18</v>
      </c>
      <c r="J60" s="182">
        <f>'[1]Costing Sept ''21'!$O$25</f>
        <v>2.966221089148851</v>
      </c>
      <c r="K60" s="178" t="s">
        <v>180</v>
      </c>
      <c r="L60" s="182">
        <f>'[1]Costing Sept ''21'!$O$25</f>
        <v>2.966221089148851</v>
      </c>
      <c r="M60" s="178" t="s">
        <v>180</v>
      </c>
      <c r="N60" s="178" t="s">
        <v>180</v>
      </c>
      <c r="O60" s="182">
        <f>'[1]Costing Sept ''21'!$O$25</f>
        <v>2.966221089148851</v>
      </c>
      <c r="P60" s="182">
        <f>'[1]Costing Sept ''21'!$O$25</f>
        <v>2.966221089148851</v>
      </c>
      <c r="Q60" s="182">
        <f>'[1]Costing Sept ''21'!$O$25</f>
        <v>2.966221089148851</v>
      </c>
      <c r="R60" s="182">
        <f>'[1]Costing Sept ''21'!$O$25</f>
        <v>2.966221089148851</v>
      </c>
      <c r="S60" s="178" t="s">
        <v>180</v>
      </c>
      <c r="T60" s="76" t="s">
        <v>85</v>
      </c>
    </row>
    <row r="61" spans="1:20" ht="45" customHeight="1" x14ac:dyDescent="0.2">
      <c r="A61" s="300"/>
      <c r="B61" s="302"/>
      <c r="C61" s="362"/>
      <c r="D61" s="362"/>
      <c r="E61" s="362"/>
      <c r="F61" s="223"/>
      <c r="G61" s="339"/>
      <c r="H61" s="223"/>
      <c r="I61" s="144" t="s">
        <v>19</v>
      </c>
      <c r="J61" s="178">
        <f>J60*0.98</f>
        <v>2.9068966673658738</v>
      </c>
      <c r="K61" s="178" t="s">
        <v>180</v>
      </c>
      <c r="L61" s="178">
        <f>L60*0.98</f>
        <v>2.9068966673658738</v>
      </c>
      <c r="M61" s="178" t="s">
        <v>180</v>
      </c>
      <c r="N61" s="178" t="s">
        <v>180</v>
      </c>
      <c r="O61" s="178">
        <f>O60*0.98</f>
        <v>2.9068966673658738</v>
      </c>
      <c r="P61" s="178">
        <f>P60*0.98</f>
        <v>2.9068966673658738</v>
      </c>
      <c r="Q61" s="178">
        <f>Q60*0.98</f>
        <v>2.9068966673658738</v>
      </c>
      <c r="R61" s="178">
        <f>R60*0.98</f>
        <v>2.9068966673658738</v>
      </c>
      <c r="S61" s="178" t="s">
        <v>180</v>
      </c>
      <c r="T61" s="77"/>
    </row>
    <row r="62" spans="1:20" s="30" customFormat="1" ht="24.75" customHeight="1" x14ac:dyDescent="0.2">
      <c r="A62" s="33">
        <v>16</v>
      </c>
      <c r="B62" s="22" t="s">
        <v>68</v>
      </c>
      <c r="C62" s="157"/>
      <c r="D62" s="148"/>
      <c r="E62" s="148"/>
      <c r="F62" s="148"/>
      <c r="G62" s="148"/>
      <c r="H62" s="148"/>
      <c r="I62" s="23"/>
      <c r="J62" s="262"/>
      <c r="K62" s="179"/>
      <c r="L62" s="179"/>
      <c r="M62" s="179"/>
      <c r="N62" s="179"/>
      <c r="O62" s="179"/>
      <c r="P62" s="179"/>
      <c r="Q62" s="179"/>
      <c r="R62" s="179"/>
      <c r="S62" s="179"/>
      <c r="T62" s="75"/>
    </row>
    <row r="63" spans="1:20" ht="43.5" customHeight="1" x14ac:dyDescent="0.2">
      <c r="A63" s="299">
        <v>1</v>
      </c>
      <c r="B63" s="301" t="s">
        <v>178</v>
      </c>
      <c r="C63" s="361" t="s">
        <v>83</v>
      </c>
      <c r="D63" s="361" t="s">
        <v>77</v>
      </c>
      <c r="E63" s="361"/>
      <c r="F63" s="223" t="s">
        <v>176</v>
      </c>
      <c r="G63" s="369" t="s">
        <v>151</v>
      </c>
      <c r="H63" s="223">
        <v>50</v>
      </c>
      <c r="I63" s="242" t="s">
        <v>18</v>
      </c>
      <c r="J63" s="182">
        <f>'[1]Costing Sept ''21'!$O$26</f>
        <v>52.110720000000001</v>
      </c>
      <c r="K63" s="178" t="s">
        <v>180</v>
      </c>
      <c r="L63" s="182">
        <f>'[1]Costing Sept ''21'!$O$26</f>
        <v>52.110720000000001</v>
      </c>
      <c r="M63" s="178" t="s">
        <v>180</v>
      </c>
      <c r="N63" s="178" t="s">
        <v>180</v>
      </c>
      <c r="O63" s="182">
        <f>'[1]Costing Sept ''21'!$O$26</f>
        <v>52.110720000000001</v>
      </c>
      <c r="P63" s="182">
        <f>'[1]Costing Sept ''21'!$O$26</f>
        <v>52.110720000000001</v>
      </c>
      <c r="Q63" s="182">
        <f>'[1]Costing Sept ''21'!$O$26</f>
        <v>52.110720000000001</v>
      </c>
      <c r="R63" s="182">
        <f>'[1]Costing Sept ''21'!$O$26</f>
        <v>52.110720000000001</v>
      </c>
      <c r="S63" s="178" t="s">
        <v>180</v>
      </c>
      <c r="T63" s="76" t="s">
        <v>85</v>
      </c>
    </row>
    <row r="64" spans="1:20" ht="45" customHeight="1" x14ac:dyDescent="0.2">
      <c r="A64" s="300"/>
      <c r="B64" s="302"/>
      <c r="C64" s="362"/>
      <c r="D64" s="362"/>
      <c r="E64" s="362"/>
      <c r="F64" s="223"/>
      <c r="G64" s="369"/>
      <c r="H64" s="223"/>
      <c r="I64" s="144" t="s">
        <v>19</v>
      </c>
      <c r="J64" s="178">
        <f>J63*0.98</f>
        <v>51.068505600000002</v>
      </c>
      <c r="K64" s="178" t="s">
        <v>180</v>
      </c>
      <c r="L64" s="178">
        <f>L63*0.98</f>
        <v>51.068505600000002</v>
      </c>
      <c r="M64" s="178" t="s">
        <v>180</v>
      </c>
      <c r="N64" s="178" t="s">
        <v>180</v>
      </c>
      <c r="O64" s="178">
        <f>O63*0.98</f>
        <v>51.068505600000002</v>
      </c>
      <c r="P64" s="178">
        <f>P63*0.98</f>
        <v>51.068505600000002</v>
      </c>
      <c r="Q64" s="178">
        <f>Q63*0.98</f>
        <v>51.068505600000002</v>
      </c>
      <c r="R64" s="178">
        <f>R63*0.98</f>
        <v>51.068505600000002</v>
      </c>
      <c r="S64" s="178" t="s">
        <v>180</v>
      </c>
      <c r="T64" s="77"/>
    </row>
    <row r="65" spans="1:20" s="30" customFormat="1" ht="29.25" customHeight="1" x14ac:dyDescent="0.2">
      <c r="A65" s="21">
        <v>17</v>
      </c>
      <c r="B65" s="22" t="s">
        <v>69</v>
      </c>
      <c r="C65" s="157"/>
      <c r="D65" s="157"/>
      <c r="E65" s="157"/>
      <c r="F65" s="157"/>
      <c r="G65" s="157"/>
      <c r="H65" s="157"/>
      <c r="I65" s="23"/>
      <c r="J65" s="262"/>
      <c r="K65" s="179"/>
      <c r="L65" s="179"/>
      <c r="M65" s="179"/>
      <c r="N65" s="179"/>
      <c r="O65" s="179"/>
      <c r="P65" s="179"/>
      <c r="Q65" s="179"/>
      <c r="R65" s="179"/>
      <c r="S65" s="179"/>
      <c r="T65" s="75"/>
    </row>
    <row r="66" spans="1:20" ht="38.25" customHeight="1" x14ac:dyDescent="0.2">
      <c r="A66" s="299">
        <v>1</v>
      </c>
      <c r="B66" s="301" t="s">
        <v>178</v>
      </c>
      <c r="C66" s="361" t="s">
        <v>83</v>
      </c>
      <c r="D66" s="361" t="s">
        <v>77</v>
      </c>
      <c r="E66" s="361"/>
      <c r="F66" s="223" t="s">
        <v>176</v>
      </c>
      <c r="G66" s="369" t="s">
        <v>152</v>
      </c>
      <c r="H66" s="223">
        <v>50</v>
      </c>
      <c r="I66" s="242" t="s">
        <v>18</v>
      </c>
      <c r="J66" s="182">
        <f>'[1]Costing Sept ''21'!$O$27</f>
        <v>27.685208492307691</v>
      </c>
      <c r="K66" s="178" t="s">
        <v>180</v>
      </c>
      <c r="L66" s="182">
        <f>'[1]Costing Sept ''21'!$O$27</f>
        <v>27.685208492307691</v>
      </c>
      <c r="M66" s="178" t="s">
        <v>180</v>
      </c>
      <c r="N66" s="178" t="s">
        <v>180</v>
      </c>
      <c r="O66" s="182">
        <f>'[1]Costing Sept ''21'!$O$27</f>
        <v>27.685208492307691</v>
      </c>
      <c r="P66" s="182">
        <f>'[1]Costing Sept ''21'!$O$27</f>
        <v>27.685208492307691</v>
      </c>
      <c r="Q66" s="182">
        <f>'[1]Costing Sept ''21'!$O$27</f>
        <v>27.685208492307691</v>
      </c>
      <c r="R66" s="182">
        <f>'[1]Costing Sept ''21'!$O$27</f>
        <v>27.685208492307691</v>
      </c>
      <c r="S66" s="178" t="s">
        <v>180</v>
      </c>
      <c r="T66" s="76" t="s">
        <v>85</v>
      </c>
    </row>
    <row r="67" spans="1:20" ht="21" customHeight="1" x14ac:dyDescent="0.2">
      <c r="A67" s="300"/>
      <c r="B67" s="302"/>
      <c r="C67" s="362"/>
      <c r="D67" s="362"/>
      <c r="E67" s="362"/>
      <c r="F67" s="223"/>
      <c r="G67" s="369"/>
      <c r="H67" s="223"/>
      <c r="I67" s="144" t="s">
        <v>19</v>
      </c>
      <c r="J67" s="178">
        <f>J66*0.98</f>
        <v>27.131504322461538</v>
      </c>
      <c r="K67" s="178" t="s">
        <v>180</v>
      </c>
      <c r="L67" s="178">
        <f>L66*0.98</f>
        <v>27.131504322461538</v>
      </c>
      <c r="M67" s="178" t="s">
        <v>180</v>
      </c>
      <c r="N67" s="178" t="s">
        <v>180</v>
      </c>
      <c r="O67" s="178">
        <f>O66*0.98</f>
        <v>27.131504322461538</v>
      </c>
      <c r="P67" s="178">
        <f>P66*0.98</f>
        <v>27.131504322461538</v>
      </c>
      <c r="Q67" s="178">
        <f>Q66*0.98</f>
        <v>27.131504322461538</v>
      </c>
      <c r="R67" s="178">
        <f>R66*0.98</f>
        <v>27.131504322461538</v>
      </c>
      <c r="S67" s="178" t="s">
        <v>180</v>
      </c>
      <c r="T67" s="77"/>
    </row>
    <row r="68" spans="1:20" s="30" customFormat="1" ht="24" customHeight="1" x14ac:dyDescent="0.2">
      <c r="A68" s="21">
        <v>18</v>
      </c>
      <c r="B68" s="22" t="s">
        <v>70</v>
      </c>
      <c r="C68" s="157"/>
      <c r="D68" s="157"/>
      <c r="E68" s="157"/>
      <c r="F68" s="157"/>
      <c r="G68" s="157"/>
      <c r="H68" s="157"/>
      <c r="I68" s="23"/>
      <c r="J68" s="262"/>
      <c r="K68" s="179"/>
      <c r="L68" s="179"/>
      <c r="M68" s="179"/>
      <c r="N68" s="179"/>
      <c r="O68" s="179"/>
      <c r="P68" s="179"/>
      <c r="Q68" s="179"/>
      <c r="R68" s="179"/>
      <c r="S68" s="179"/>
      <c r="T68" s="75"/>
    </row>
    <row r="69" spans="1:20" ht="43.5" customHeight="1" x14ac:dyDescent="0.2">
      <c r="A69" s="299">
        <v>1</v>
      </c>
      <c r="B69" s="301" t="s">
        <v>178</v>
      </c>
      <c r="C69" s="361" t="s">
        <v>83</v>
      </c>
      <c r="D69" s="361" t="s">
        <v>77</v>
      </c>
      <c r="E69" s="361"/>
      <c r="F69" s="223" t="s">
        <v>176</v>
      </c>
      <c r="G69" s="369" t="s">
        <v>153</v>
      </c>
      <c r="H69" s="223">
        <v>50</v>
      </c>
      <c r="I69" s="242" t="s">
        <v>18</v>
      </c>
      <c r="J69" s="182">
        <f>'[1]Costing Sept ''21'!$O$28</f>
        <v>15.189677419354839</v>
      </c>
      <c r="K69" s="178" t="s">
        <v>180</v>
      </c>
      <c r="L69" s="182">
        <f>'[1]Costing Sept ''21'!$O$28</f>
        <v>15.189677419354839</v>
      </c>
      <c r="M69" s="178" t="s">
        <v>180</v>
      </c>
      <c r="N69" s="178" t="s">
        <v>180</v>
      </c>
      <c r="O69" s="182">
        <f>'[1]Costing Sept ''21'!$O$28</f>
        <v>15.189677419354839</v>
      </c>
      <c r="P69" s="182">
        <f>'[1]Costing Sept ''21'!$O$28</f>
        <v>15.189677419354839</v>
      </c>
      <c r="Q69" s="182">
        <f>'[1]Costing Sept ''21'!$O$28</f>
        <v>15.189677419354839</v>
      </c>
      <c r="R69" s="182">
        <f>'[1]Costing Sept ''21'!$O$28</f>
        <v>15.189677419354839</v>
      </c>
      <c r="S69" s="178" t="s">
        <v>180</v>
      </c>
      <c r="T69" s="76" t="s">
        <v>85</v>
      </c>
    </row>
    <row r="70" spans="1:20" ht="45" customHeight="1" x14ac:dyDescent="0.2">
      <c r="A70" s="300"/>
      <c r="B70" s="302"/>
      <c r="C70" s="362"/>
      <c r="D70" s="362"/>
      <c r="E70" s="362"/>
      <c r="F70" s="223"/>
      <c r="G70" s="369"/>
      <c r="H70" s="223"/>
      <c r="I70" s="144" t="s">
        <v>19</v>
      </c>
      <c r="J70" s="178">
        <f>J69*0.98</f>
        <v>14.885883870967742</v>
      </c>
      <c r="K70" s="178" t="s">
        <v>180</v>
      </c>
      <c r="L70" s="178">
        <f>L69*0.98</f>
        <v>14.885883870967742</v>
      </c>
      <c r="M70" s="178" t="s">
        <v>180</v>
      </c>
      <c r="N70" s="178" t="s">
        <v>180</v>
      </c>
      <c r="O70" s="178">
        <f>O69*0.98</f>
        <v>14.885883870967742</v>
      </c>
      <c r="P70" s="178">
        <f>P69*0.98</f>
        <v>14.885883870967742</v>
      </c>
      <c r="Q70" s="178">
        <f>Q69*0.98</f>
        <v>14.885883870967742</v>
      </c>
      <c r="R70" s="178">
        <f>R69*0.98</f>
        <v>14.885883870967742</v>
      </c>
      <c r="S70" s="178" t="s">
        <v>180</v>
      </c>
      <c r="T70" s="77"/>
    </row>
    <row r="71" spans="1:20" s="30" customFormat="1" ht="27.75" customHeight="1" x14ac:dyDescent="0.2">
      <c r="A71" s="21">
        <v>19</v>
      </c>
      <c r="B71" s="73" t="s">
        <v>20</v>
      </c>
      <c r="C71" s="21"/>
      <c r="D71" s="21"/>
      <c r="E71" s="21"/>
      <c r="F71" s="21"/>
      <c r="G71" s="21"/>
      <c r="H71" s="21"/>
      <c r="I71" s="23"/>
      <c r="J71" s="262"/>
      <c r="K71" s="179"/>
      <c r="L71" s="179"/>
      <c r="M71" s="179"/>
      <c r="N71" s="179"/>
      <c r="O71" s="179"/>
      <c r="P71" s="179"/>
      <c r="Q71" s="179"/>
      <c r="R71" s="179"/>
      <c r="S71" s="179"/>
      <c r="T71" s="75"/>
    </row>
    <row r="72" spans="1:20" s="2" customFormat="1" ht="63.75" customHeight="1" x14ac:dyDescent="0.2">
      <c r="A72" s="299">
        <v>1</v>
      </c>
      <c r="B72" s="301" t="s">
        <v>130</v>
      </c>
      <c r="C72" s="291" t="s">
        <v>196</v>
      </c>
      <c r="D72" s="331" t="s">
        <v>121</v>
      </c>
      <c r="E72" s="340"/>
      <c r="F72" s="342" t="s">
        <v>156</v>
      </c>
      <c r="G72" s="338" t="s">
        <v>195</v>
      </c>
      <c r="H72" s="340" t="s">
        <v>197</v>
      </c>
      <c r="I72" s="242" t="s">
        <v>18</v>
      </c>
      <c r="J72" s="273">
        <f>'[1]Costing Sept ''21'!$O$29</f>
        <v>0.68582799999999999</v>
      </c>
      <c r="K72" s="182" t="s">
        <v>180</v>
      </c>
      <c r="L72" s="273">
        <f>'[1]Costing Sept ''21'!$O$29</f>
        <v>0.68582799999999999</v>
      </c>
      <c r="M72" s="182" t="s">
        <v>180</v>
      </c>
      <c r="N72" s="182" t="s">
        <v>180</v>
      </c>
      <c r="O72" s="273">
        <f>'[1]Costing Sept ''21'!$O$29</f>
        <v>0.68582799999999999</v>
      </c>
      <c r="P72" s="273">
        <f>'[1]Costing Sept ''21'!$O$29</f>
        <v>0.68582799999999999</v>
      </c>
      <c r="Q72" s="273">
        <f>'[1]Costing Sept ''21'!$O$29</f>
        <v>0.68582799999999999</v>
      </c>
      <c r="R72" s="273">
        <f>'[1]Costing Sept ''21'!$O$29</f>
        <v>0.68582799999999999</v>
      </c>
      <c r="S72" s="178" t="s">
        <v>180</v>
      </c>
      <c r="T72" s="191" t="s">
        <v>198</v>
      </c>
    </row>
    <row r="73" spans="1:20" ht="24" customHeight="1" x14ac:dyDescent="0.2">
      <c r="A73" s="300"/>
      <c r="B73" s="302"/>
      <c r="C73" s="291"/>
      <c r="D73" s="332"/>
      <c r="E73" s="341"/>
      <c r="F73" s="343"/>
      <c r="G73" s="339"/>
      <c r="H73" s="341"/>
      <c r="I73" s="88" t="s">
        <v>19</v>
      </c>
      <c r="J73" s="273">
        <f>'[1]Costing Sept ''21'!$O$29</f>
        <v>0.68582799999999999</v>
      </c>
      <c r="K73" s="182" t="s">
        <v>180</v>
      </c>
      <c r="L73" s="273">
        <f>'[1]Costing Sept ''21'!$O$29</f>
        <v>0.68582799999999999</v>
      </c>
      <c r="M73" s="182" t="s">
        <v>180</v>
      </c>
      <c r="N73" s="182" t="s">
        <v>180</v>
      </c>
      <c r="O73" s="273">
        <f>'[1]Costing Sept ''21'!$O$29</f>
        <v>0.68582799999999999</v>
      </c>
      <c r="P73" s="273">
        <f>'[1]Costing Sept ''21'!$O$29</f>
        <v>0.68582799999999999</v>
      </c>
      <c r="Q73" s="273">
        <f>'[1]Costing Sept ''21'!$O$29</f>
        <v>0.68582799999999999</v>
      </c>
      <c r="R73" s="273">
        <f>'[1]Costing Sept ''21'!$O$29</f>
        <v>0.68582799999999999</v>
      </c>
      <c r="S73" s="178" t="s">
        <v>180</v>
      </c>
      <c r="T73" s="77"/>
    </row>
    <row r="74" spans="1:20" s="2" customFormat="1" ht="63.75" customHeight="1" x14ac:dyDescent="0.2">
      <c r="A74" s="299">
        <v>1</v>
      </c>
      <c r="B74" s="301" t="s">
        <v>132</v>
      </c>
      <c r="C74" s="291" t="s">
        <v>196</v>
      </c>
      <c r="D74" s="331" t="s">
        <v>121</v>
      </c>
      <c r="E74" s="340"/>
      <c r="F74" s="342" t="s">
        <v>156</v>
      </c>
      <c r="G74" s="338" t="s">
        <v>199</v>
      </c>
      <c r="H74" s="340" t="s">
        <v>197</v>
      </c>
      <c r="I74" s="242" t="s">
        <v>18</v>
      </c>
      <c r="J74" s="273">
        <f>'[1]Costing Sept ''21'!$O$30</f>
        <v>0.82611100000000004</v>
      </c>
      <c r="K74" s="182" t="s">
        <v>180</v>
      </c>
      <c r="L74" s="273">
        <f>'[1]Costing Sept ''21'!$O$30</f>
        <v>0.82611100000000004</v>
      </c>
      <c r="M74" s="182" t="s">
        <v>180</v>
      </c>
      <c r="N74" s="182" t="s">
        <v>180</v>
      </c>
      <c r="O74" s="273">
        <f>'[1]Costing Sept ''21'!$O$30</f>
        <v>0.82611100000000004</v>
      </c>
      <c r="P74" s="273">
        <f>'[1]Costing Sept ''21'!$O$30</f>
        <v>0.82611100000000004</v>
      </c>
      <c r="Q74" s="273">
        <f>'[1]Costing Sept ''21'!$O$30</f>
        <v>0.82611100000000004</v>
      </c>
      <c r="R74" s="273">
        <f>'[1]Costing Sept ''21'!$O$30</f>
        <v>0.82611100000000004</v>
      </c>
      <c r="S74" s="178" t="s">
        <v>180</v>
      </c>
      <c r="T74" s="191" t="s">
        <v>198</v>
      </c>
    </row>
    <row r="75" spans="1:20" ht="24" customHeight="1" x14ac:dyDescent="0.2">
      <c r="A75" s="300"/>
      <c r="B75" s="302"/>
      <c r="C75" s="291"/>
      <c r="D75" s="332"/>
      <c r="E75" s="341"/>
      <c r="F75" s="343"/>
      <c r="G75" s="339"/>
      <c r="H75" s="341"/>
      <c r="I75" s="88" t="s">
        <v>19</v>
      </c>
      <c r="J75" s="273">
        <f>'[1]Costing Sept ''21'!$O$30</f>
        <v>0.82611100000000004</v>
      </c>
      <c r="K75" s="182" t="s">
        <v>180</v>
      </c>
      <c r="L75" s="273">
        <f>'[1]Costing Sept ''21'!$O$30</f>
        <v>0.82611100000000004</v>
      </c>
      <c r="M75" s="182" t="s">
        <v>180</v>
      </c>
      <c r="N75" s="182" t="s">
        <v>180</v>
      </c>
      <c r="O75" s="273">
        <f>'[1]Costing Sept ''21'!$O$30</f>
        <v>0.82611100000000004</v>
      </c>
      <c r="P75" s="273">
        <f>'[1]Costing Sept ''21'!$O$30</f>
        <v>0.82611100000000004</v>
      </c>
      <c r="Q75" s="273">
        <f>'[1]Costing Sept ''21'!$O$30</f>
        <v>0.82611100000000004</v>
      </c>
      <c r="R75" s="273">
        <f>'[1]Costing Sept ''21'!$O$30</f>
        <v>0.82611100000000004</v>
      </c>
      <c r="S75" s="178" t="s">
        <v>180</v>
      </c>
      <c r="T75" s="77"/>
    </row>
    <row r="76" spans="1:20" s="2" customFormat="1" ht="59.25" customHeight="1" x14ac:dyDescent="0.2">
      <c r="A76" s="299">
        <v>1</v>
      </c>
      <c r="B76" s="301" t="s">
        <v>166</v>
      </c>
      <c r="C76" s="291" t="s">
        <v>196</v>
      </c>
      <c r="D76" s="331" t="s">
        <v>121</v>
      </c>
      <c r="E76" s="340"/>
      <c r="F76" s="342" t="s">
        <v>156</v>
      </c>
      <c r="G76" s="338" t="s">
        <v>199</v>
      </c>
      <c r="H76" s="340" t="s">
        <v>197</v>
      </c>
      <c r="I76" s="242" t="s">
        <v>18</v>
      </c>
      <c r="J76" s="273">
        <f>'[1]Costing Sept ''21'!$O$31</f>
        <v>0.62348000000000015</v>
      </c>
      <c r="K76" s="182" t="s">
        <v>180</v>
      </c>
      <c r="L76" s="273">
        <f>'[1]Costing Sept ''21'!$O$31</f>
        <v>0.62348000000000015</v>
      </c>
      <c r="M76" s="182" t="s">
        <v>180</v>
      </c>
      <c r="N76" s="182" t="s">
        <v>180</v>
      </c>
      <c r="O76" s="273">
        <f>'[1]Costing Sept ''21'!$O$31</f>
        <v>0.62348000000000015</v>
      </c>
      <c r="P76" s="273">
        <f>'[1]Costing Sept ''21'!$O$31</f>
        <v>0.62348000000000015</v>
      </c>
      <c r="Q76" s="273">
        <f>'[1]Costing Sept ''21'!$O$31</f>
        <v>0.62348000000000015</v>
      </c>
      <c r="R76" s="273">
        <f>'[1]Costing Sept ''21'!$O$31</f>
        <v>0.62348000000000015</v>
      </c>
      <c r="S76" s="178" t="s">
        <v>180</v>
      </c>
      <c r="T76" s="191" t="s">
        <v>198</v>
      </c>
    </row>
    <row r="77" spans="1:20" ht="24" customHeight="1" x14ac:dyDescent="0.2">
      <c r="A77" s="300"/>
      <c r="B77" s="302"/>
      <c r="C77" s="291"/>
      <c r="D77" s="332"/>
      <c r="E77" s="341"/>
      <c r="F77" s="343"/>
      <c r="G77" s="339"/>
      <c r="H77" s="341"/>
      <c r="I77" s="88" t="s">
        <v>19</v>
      </c>
      <c r="J77" s="273">
        <f>'[1]Costing Sept ''21'!$O$31</f>
        <v>0.62348000000000015</v>
      </c>
      <c r="K77" s="182" t="s">
        <v>180</v>
      </c>
      <c r="L77" s="273">
        <f>'[1]Costing Sept ''21'!$O$31</f>
        <v>0.62348000000000015</v>
      </c>
      <c r="M77" s="182" t="s">
        <v>180</v>
      </c>
      <c r="N77" s="182" t="s">
        <v>180</v>
      </c>
      <c r="O77" s="273">
        <f>'[1]Costing Sept ''21'!$O$31</f>
        <v>0.62348000000000015</v>
      </c>
      <c r="P77" s="273">
        <f>'[1]Costing Sept ''21'!$O$31</f>
        <v>0.62348000000000015</v>
      </c>
      <c r="Q77" s="273">
        <f>'[1]Costing Sept ''21'!$O$31</f>
        <v>0.62348000000000015</v>
      </c>
      <c r="R77" s="273">
        <f>'[1]Costing Sept ''21'!$O$31</f>
        <v>0.62348000000000015</v>
      </c>
      <c r="S77" s="178" t="s">
        <v>180</v>
      </c>
      <c r="T77" s="77"/>
    </row>
    <row r="78" spans="1:20" s="2" customFormat="1" ht="59.25" customHeight="1" x14ac:dyDescent="0.2">
      <c r="A78" s="299">
        <v>1</v>
      </c>
      <c r="B78" s="301" t="s">
        <v>169</v>
      </c>
      <c r="C78" s="291" t="s">
        <v>196</v>
      </c>
      <c r="D78" s="331" t="s">
        <v>121</v>
      </c>
      <c r="E78" s="340"/>
      <c r="F78" s="342" t="s">
        <v>156</v>
      </c>
      <c r="G78" s="338" t="s">
        <v>200</v>
      </c>
      <c r="H78" s="340" t="s">
        <v>197</v>
      </c>
      <c r="I78" s="242" t="s">
        <v>18</v>
      </c>
      <c r="J78" s="273">
        <f>'[1]Costing Sept ''21'!$O$32</f>
        <v>0.65465400000000007</v>
      </c>
      <c r="K78" s="182" t="s">
        <v>180</v>
      </c>
      <c r="L78" s="273">
        <f>'[1]Costing Sept ''21'!$O$32</f>
        <v>0.65465400000000007</v>
      </c>
      <c r="M78" s="182" t="s">
        <v>180</v>
      </c>
      <c r="N78" s="182" t="s">
        <v>180</v>
      </c>
      <c r="O78" s="273">
        <f>'[1]Costing Sept ''21'!$O$32</f>
        <v>0.65465400000000007</v>
      </c>
      <c r="P78" s="273">
        <f>'[1]Costing Sept ''21'!$O$32</f>
        <v>0.65465400000000007</v>
      </c>
      <c r="Q78" s="273">
        <f>'[1]Costing Sept ''21'!$O$32</f>
        <v>0.65465400000000007</v>
      </c>
      <c r="R78" s="273">
        <f>'[1]Costing Sept ''21'!$O$32</f>
        <v>0.65465400000000007</v>
      </c>
      <c r="S78" s="178" t="s">
        <v>180</v>
      </c>
      <c r="T78" s="191" t="s">
        <v>198</v>
      </c>
    </row>
    <row r="79" spans="1:20" ht="37.5" customHeight="1" x14ac:dyDescent="0.2">
      <c r="A79" s="300"/>
      <c r="B79" s="302"/>
      <c r="C79" s="291"/>
      <c r="D79" s="332"/>
      <c r="E79" s="341"/>
      <c r="F79" s="343"/>
      <c r="G79" s="339"/>
      <c r="H79" s="341"/>
      <c r="I79" s="88" t="s">
        <v>19</v>
      </c>
      <c r="J79" s="273">
        <f>'[1]Costing Sept ''21'!$O$32</f>
        <v>0.65465400000000007</v>
      </c>
      <c r="K79" s="182" t="s">
        <v>180</v>
      </c>
      <c r="L79" s="273">
        <f>'[1]Costing Sept ''21'!$O$32</f>
        <v>0.65465400000000007</v>
      </c>
      <c r="M79" s="182" t="s">
        <v>180</v>
      </c>
      <c r="N79" s="182" t="s">
        <v>180</v>
      </c>
      <c r="O79" s="273">
        <f>'[1]Costing Sept ''21'!$O$32</f>
        <v>0.65465400000000007</v>
      </c>
      <c r="P79" s="273">
        <f>'[1]Costing Sept ''21'!$O$32</f>
        <v>0.65465400000000007</v>
      </c>
      <c r="Q79" s="273">
        <f>'[1]Costing Sept ''21'!$O$32</f>
        <v>0.65465400000000007</v>
      </c>
      <c r="R79" s="273">
        <f>'[1]Costing Sept ''21'!$O$32</f>
        <v>0.65465400000000007</v>
      </c>
      <c r="S79" s="178" t="s">
        <v>180</v>
      </c>
      <c r="T79" s="77"/>
    </row>
    <row r="80" spans="1:20" s="2" customFormat="1" ht="59.25" customHeight="1" x14ac:dyDescent="0.2">
      <c r="A80" s="299">
        <v>1</v>
      </c>
      <c r="B80" s="301" t="s">
        <v>170</v>
      </c>
      <c r="C80" s="291" t="s">
        <v>196</v>
      </c>
      <c r="D80" s="331" t="s">
        <v>121</v>
      </c>
      <c r="E80" s="340"/>
      <c r="F80" s="342" t="s">
        <v>156</v>
      </c>
      <c r="G80" s="338" t="s">
        <v>201</v>
      </c>
      <c r="H80" s="340" t="s">
        <v>197</v>
      </c>
      <c r="I80" s="242" t="s">
        <v>18</v>
      </c>
      <c r="J80" s="273">
        <f>'[1]Costing Sept ''21'!$O$33</f>
        <v>0.592306</v>
      </c>
      <c r="K80" s="182" t="s">
        <v>180</v>
      </c>
      <c r="L80" s="273">
        <f>'[1]Costing Sept ''21'!$O$33</f>
        <v>0.592306</v>
      </c>
      <c r="M80" s="182" t="s">
        <v>180</v>
      </c>
      <c r="N80" s="182" t="s">
        <v>180</v>
      </c>
      <c r="O80" s="273">
        <f>'[1]Costing Sept ''21'!$O$33</f>
        <v>0.592306</v>
      </c>
      <c r="P80" s="273">
        <f>'[1]Costing Sept ''21'!$O$33</f>
        <v>0.592306</v>
      </c>
      <c r="Q80" s="273">
        <f>'[1]Costing Sept ''21'!$O$33</f>
        <v>0.592306</v>
      </c>
      <c r="R80" s="273">
        <f>'[1]Costing Sept ''21'!$O$33</f>
        <v>0.592306</v>
      </c>
      <c r="S80" s="178" t="s">
        <v>180</v>
      </c>
      <c r="T80" s="191" t="s">
        <v>198</v>
      </c>
    </row>
    <row r="81" spans="1:20" ht="37.5" customHeight="1" x14ac:dyDescent="0.2">
      <c r="A81" s="300"/>
      <c r="B81" s="302"/>
      <c r="C81" s="291"/>
      <c r="D81" s="332"/>
      <c r="E81" s="341"/>
      <c r="F81" s="343"/>
      <c r="G81" s="339"/>
      <c r="H81" s="341"/>
      <c r="I81" s="88" t="s">
        <v>19</v>
      </c>
      <c r="J81" s="273">
        <f>'[1]Costing Sept ''21'!$O$33</f>
        <v>0.592306</v>
      </c>
      <c r="K81" s="182" t="s">
        <v>180</v>
      </c>
      <c r="L81" s="273">
        <f>'[1]Costing Sept ''21'!$O$33</f>
        <v>0.592306</v>
      </c>
      <c r="M81" s="182" t="s">
        <v>180</v>
      </c>
      <c r="N81" s="182" t="s">
        <v>180</v>
      </c>
      <c r="O81" s="273">
        <f>'[1]Costing Sept ''21'!$O$33</f>
        <v>0.592306</v>
      </c>
      <c r="P81" s="273">
        <f>'[1]Costing Sept ''21'!$O$33</f>
        <v>0.592306</v>
      </c>
      <c r="Q81" s="273">
        <f>'[1]Costing Sept ''21'!$O$33</f>
        <v>0.592306</v>
      </c>
      <c r="R81" s="273">
        <f>'[1]Costing Sept ''21'!$O$33</f>
        <v>0.592306</v>
      </c>
      <c r="S81" s="178" t="s">
        <v>180</v>
      </c>
      <c r="T81" s="77"/>
    </row>
    <row r="82" spans="1:20" s="2" customFormat="1" ht="59.25" customHeight="1" x14ac:dyDescent="0.2">
      <c r="A82" s="299">
        <v>1</v>
      </c>
      <c r="B82" s="301" t="s">
        <v>202</v>
      </c>
      <c r="C82" s="291" t="s">
        <v>196</v>
      </c>
      <c r="D82" s="331" t="s">
        <v>121</v>
      </c>
      <c r="E82" s="340"/>
      <c r="F82" s="342" t="s">
        <v>156</v>
      </c>
      <c r="G82" s="338" t="s">
        <v>203</v>
      </c>
      <c r="H82" s="340" t="s">
        <v>197</v>
      </c>
      <c r="I82" s="242" t="s">
        <v>18</v>
      </c>
      <c r="J82" s="273">
        <f>'[1]Costing Sept ''21'!$O$34</f>
        <v>0.62348000000000015</v>
      </c>
      <c r="K82" s="182" t="s">
        <v>180</v>
      </c>
      <c r="L82" s="273">
        <f>'[1]Costing Sept ''21'!$O$34</f>
        <v>0.62348000000000015</v>
      </c>
      <c r="M82" s="182" t="s">
        <v>180</v>
      </c>
      <c r="N82" s="182" t="s">
        <v>180</v>
      </c>
      <c r="O82" s="273">
        <f>'[1]Costing Sept ''21'!$O$34</f>
        <v>0.62348000000000015</v>
      </c>
      <c r="P82" s="273">
        <f>'[1]Costing Sept ''21'!$O$34</f>
        <v>0.62348000000000015</v>
      </c>
      <c r="Q82" s="273">
        <f>'[1]Costing Sept ''21'!$O$34</f>
        <v>0.62348000000000015</v>
      </c>
      <c r="R82" s="273">
        <f>'[1]Costing Sept ''21'!$O$34</f>
        <v>0.62348000000000015</v>
      </c>
      <c r="S82" s="178" t="s">
        <v>180</v>
      </c>
      <c r="T82" s="191" t="s">
        <v>198</v>
      </c>
    </row>
    <row r="83" spans="1:20" ht="51.75" customHeight="1" x14ac:dyDescent="0.2">
      <c r="A83" s="300"/>
      <c r="B83" s="302"/>
      <c r="C83" s="291"/>
      <c r="D83" s="332"/>
      <c r="E83" s="341"/>
      <c r="F83" s="343"/>
      <c r="G83" s="339"/>
      <c r="H83" s="341"/>
      <c r="I83" s="88" t="s">
        <v>19</v>
      </c>
      <c r="J83" s="273">
        <f>'[1]Costing Sept ''21'!$O$34</f>
        <v>0.62348000000000015</v>
      </c>
      <c r="K83" s="182" t="s">
        <v>180</v>
      </c>
      <c r="L83" s="273">
        <f>'[1]Costing Sept ''21'!$O$34</f>
        <v>0.62348000000000015</v>
      </c>
      <c r="M83" s="182" t="s">
        <v>180</v>
      </c>
      <c r="N83" s="182" t="s">
        <v>180</v>
      </c>
      <c r="O83" s="273">
        <f>'[1]Costing Sept ''21'!$O$34</f>
        <v>0.62348000000000015</v>
      </c>
      <c r="P83" s="273">
        <f>'[1]Costing Sept ''21'!$O$34</f>
        <v>0.62348000000000015</v>
      </c>
      <c r="Q83" s="273">
        <f>'[1]Costing Sept ''21'!$O$34</f>
        <v>0.62348000000000015</v>
      </c>
      <c r="R83" s="273">
        <f>'[1]Costing Sept ''21'!$O$34</f>
        <v>0.62348000000000015</v>
      </c>
      <c r="S83" s="178" t="s">
        <v>180</v>
      </c>
      <c r="T83" s="77"/>
    </row>
    <row r="84" spans="1:20" s="2" customFormat="1" ht="59.25" customHeight="1" x14ac:dyDescent="0.2">
      <c r="A84" s="299">
        <v>1</v>
      </c>
      <c r="B84" s="301" t="s">
        <v>204</v>
      </c>
      <c r="C84" s="291" t="s">
        <v>196</v>
      </c>
      <c r="D84" s="331" t="s">
        <v>121</v>
      </c>
      <c r="E84" s="340"/>
      <c r="F84" s="342" t="s">
        <v>156</v>
      </c>
      <c r="G84" s="338" t="s">
        <v>205</v>
      </c>
      <c r="H84" s="340" t="s">
        <v>197</v>
      </c>
      <c r="I84" s="242" t="s">
        <v>18</v>
      </c>
      <c r="J84" s="273">
        <f>'[1]Costing Sept ''21'!$O$35</f>
        <v>0.51437100000000002</v>
      </c>
      <c r="K84" s="182" t="s">
        <v>180</v>
      </c>
      <c r="L84" s="273">
        <f>'[1]Costing Sept ''21'!$O$35</f>
        <v>0.51437100000000002</v>
      </c>
      <c r="M84" s="182" t="s">
        <v>180</v>
      </c>
      <c r="N84" s="182" t="s">
        <v>180</v>
      </c>
      <c r="O84" s="273">
        <f>'[1]Costing Sept ''21'!$O$35</f>
        <v>0.51437100000000002</v>
      </c>
      <c r="P84" s="273">
        <f>'[1]Costing Sept ''21'!$O$35</f>
        <v>0.51437100000000002</v>
      </c>
      <c r="Q84" s="273">
        <f>'[1]Costing Sept ''21'!$O$35</f>
        <v>0.51437100000000002</v>
      </c>
      <c r="R84" s="273">
        <f>'[1]Costing Sept ''21'!$O$35</f>
        <v>0.51437100000000002</v>
      </c>
      <c r="S84" s="178" t="s">
        <v>180</v>
      </c>
      <c r="T84" s="191" t="s">
        <v>198</v>
      </c>
    </row>
    <row r="85" spans="1:20" ht="51.75" customHeight="1" x14ac:dyDescent="0.2">
      <c r="A85" s="300"/>
      <c r="B85" s="302"/>
      <c r="C85" s="291"/>
      <c r="D85" s="332"/>
      <c r="E85" s="341"/>
      <c r="F85" s="343"/>
      <c r="G85" s="339"/>
      <c r="H85" s="341"/>
      <c r="I85" s="88" t="s">
        <v>19</v>
      </c>
      <c r="J85" s="273">
        <f>'[1]Costing Sept ''21'!$O$35</f>
        <v>0.51437100000000002</v>
      </c>
      <c r="K85" s="182" t="s">
        <v>180</v>
      </c>
      <c r="L85" s="273">
        <f>'[1]Costing Sept ''21'!$O$35</f>
        <v>0.51437100000000002</v>
      </c>
      <c r="M85" s="182" t="s">
        <v>180</v>
      </c>
      <c r="N85" s="182" t="s">
        <v>180</v>
      </c>
      <c r="O85" s="273">
        <f>'[1]Costing Sept ''21'!$O$35</f>
        <v>0.51437100000000002</v>
      </c>
      <c r="P85" s="273">
        <f>'[1]Costing Sept ''21'!$O$35</f>
        <v>0.51437100000000002</v>
      </c>
      <c r="Q85" s="273">
        <f>'[1]Costing Sept ''21'!$O$35</f>
        <v>0.51437100000000002</v>
      </c>
      <c r="R85" s="273">
        <f>'[1]Costing Sept ''21'!$O$35</f>
        <v>0.51437100000000002</v>
      </c>
      <c r="S85" s="178" t="s">
        <v>180</v>
      </c>
      <c r="T85" s="77"/>
    </row>
    <row r="86" spans="1:20" s="2" customFormat="1" ht="59.25" customHeight="1" x14ac:dyDescent="0.2">
      <c r="A86" s="299">
        <v>1</v>
      </c>
      <c r="B86" s="301" t="s">
        <v>206</v>
      </c>
      <c r="C86" s="291" t="s">
        <v>196</v>
      </c>
      <c r="D86" s="331" t="s">
        <v>121</v>
      </c>
      <c r="E86" s="340"/>
      <c r="F86" s="342" t="s">
        <v>156</v>
      </c>
      <c r="G86" s="338" t="s">
        <v>207</v>
      </c>
      <c r="H86" s="340" t="s">
        <v>197</v>
      </c>
      <c r="I86" s="242" t="s">
        <v>18</v>
      </c>
      <c r="J86" s="273">
        <f>'[1]Costing Sept ''21'!$O$36</f>
        <v>0.62348000000000015</v>
      </c>
      <c r="K86" s="182" t="s">
        <v>180</v>
      </c>
      <c r="L86" s="273">
        <f>'[1]Costing Sept ''21'!$O$36</f>
        <v>0.62348000000000015</v>
      </c>
      <c r="M86" s="182" t="s">
        <v>180</v>
      </c>
      <c r="N86" s="182" t="s">
        <v>180</v>
      </c>
      <c r="O86" s="273">
        <f>'[1]Costing Sept ''21'!$O$36</f>
        <v>0.62348000000000015</v>
      </c>
      <c r="P86" s="273">
        <f>'[1]Costing Sept ''21'!$O$36</f>
        <v>0.62348000000000015</v>
      </c>
      <c r="Q86" s="273">
        <f>'[1]Costing Sept ''21'!$O$36</f>
        <v>0.62348000000000015</v>
      </c>
      <c r="R86" s="273">
        <f>'[1]Costing Sept ''21'!$O$36</f>
        <v>0.62348000000000015</v>
      </c>
      <c r="S86" s="178" t="s">
        <v>180</v>
      </c>
      <c r="T86" s="191" t="s">
        <v>198</v>
      </c>
    </row>
    <row r="87" spans="1:20" ht="51.75" customHeight="1" x14ac:dyDescent="0.2">
      <c r="A87" s="300"/>
      <c r="B87" s="302"/>
      <c r="C87" s="291"/>
      <c r="D87" s="332"/>
      <c r="E87" s="341"/>
      <c r="F87" s="343"/>
      <c r="G87" s="339"/>
      <c r="H87" s="341"/>
      <c r="I87" s="88" t="s">
        <v>19</v>
      </c>
      <c r="J87" s="273">
        <f>'[1]Costing Sept ''21'!$O$36</f>
        <v>0.62348000000000015</v>
      </c>
      <c r="K87" s="182" t="s">
        <v>180</v>
      </c>
      <c r="L87" s="273">
        <f>'[1]Costing Sept ''21'!$O$36</f>
        <v>0.62348000000000015</v>
      </c>
      <c r="M87" s="182" t="s">
        <v>180</v>
      </c>
      <c r="N87" s="182" t="s">
        <v>180</v>
      </c>
      <c r="O87" s="273">
        <f>'[1]Costing Sept ''21'!$O$36</f>
        <v>0.62348000000000015</v>
      </c>
      <c r="P87" s="273">
        <f>'[1]Costing Sept ''21'!$O$36</f>
        <v>0.62348000000000015</v>
      </c>
      <c r="Q87" s="273">
        <f>'[1]Costing Sept ''21'!$O$36</f>
        <v>0.62348000000000015</v>
      </c>
      <c r="R87" s="273">
        <f>'[1]Costing Sept ''21'!$O$36</f>
        <v>0.62348000000000015</v>
      </c>
      <c r="S87" s="178" t="s">
        <v>180</v>
      </c>
      <c r="T87" s="77"/>
    </row>
    <row r="88" spans="1:20" s="2" customFormat="1" ht="59.25" customHeight="1" x14ac:dyDescent="0.2">
      <c r="A88" s="299">
        <v>1</v>
      </c>
      <c r="B88" s="301" t="s">
        <v>208</v>
      </c>
      <c r="C88" s="291" t="s">
        <v>196</v>
      </c>
      <c r="D88" s="331" t="s">
        <v>121</v>
      </c>
      <c r="E88" s="340"/>
      <c r="F88" s="342" t="s">
        <v>156</v>
      </c>
      <c r="G88" s="338" t="s">
        <v>209</v>
      </c>
      <c r="H88" s="340" t="s">
        <v>197</v>
      </c>
      <c r="I88" s="242" t="s">
        <v>18</v>
      </c>
      <c r="J88" s="273">
        <f>'[1]Costing Sept ''21'!$O$37</f>
        <v>0.74817600000000006</v>
      </c>
      <c r="K88" s="182" t="s">
        <v>180</v>
      </c>
      <c r="L88" s="273">
        <f>'[1]Costing Sept ''21'!$O$37</f>
        <v>0.74817600000000006</v>
      </c>
      <c r="M88" s="182" t="s">
        <v>180</v>
      </c>
      <c r="N88" s="182" t="s">
        <v>180</v>
      </c>
      <c r="O88" s="273">
        <f>'[1]Costing Sept ''21'!$O$37</f>
        <v>0.74817600000000006</v>
      </c>
      <c r="P88" s="273">
        <f>'[1]Costing Sept ''21'!$O$37</f>
        <v>0.74817600000000006</v>
      </c>
      <c r="Q88" s="273">
        <f>'[1]Costing Sept ''21'!$O$37</f>
        <v>0.74817600000000006</v>
      </c>
      <c r="R88" s="273">
        <f>'[1]Costing Sept ''21'!$O$37</f>
        <v>0.74817600000000006</v>
      </c>
      <c r="S88" s="178" t="s">
        <v>180</v>
      </c>
      <c r="T88" s="191" t="s">
        <v>198</v>
      </c>
    </row>
    <row r="89" spans="1:20" ht="35.25" customHeight="1" x14ac:dyDescent="0.2">
      <c r="A89" s="300"/>
      <c r="B89" s="302"/>
      <c r="C89" s="291"/>
      <c r="D89" s="332"/>
      <c r="E89" s="341"/>
      <c r="F89" s="343"/>
      <c r="G89" s="339"/>
      <c r="H89" s="341"/>
      <c r="I89" s="88" t="s">
        <v>19</v>
      </c>
      <c r="J89" s="273">
        <f>'[1]Costing Sept ''21'!$O$37</f>
        <v>0.74817600000000006</v>
      </c>
      <c r="K89" s="182" t="s">
        <v>180</v>
      </c>
      <c r="L89" s="273">
        <f>'[1]Costing Sept ''21'!$O$37</f>
        <v>0.74817600000000006</v>
      </c>
      <c r="M89" s="182" t="s">
        <v>180</v>
      </c>
      <c r="N89" s="182" t="s">
        <v>180</v>
      </c>
      <c r="O89" s="273">
        <f>'[1]Costing Sept ''21'!$O$37</f>
        <v>0.74817600000000006</v>
      </c>
      <c r="P89" s="273">
        <f>'[1]Costing Sept ''21'!$O$37</f>
        <v>0.74817600000000006</v>
      </c>
      <c r="Q89" s="273">
        <f>'[1]Costing Sept ''21'!$O$37</f>
        <v>0.74817600000000006</v>
      </c>
      <c r="R89" s="273">
        <f>'[1]Costing Sept ''21'!$O$37</f>
        <v>0.74817600000000006</v>
      </c>
      <c r="S89" s="178" t="s">
        <v>180</v>
      </c>
      <c r="T89" s="77"/>
    </row>
    <row r="90" spans="1:20" s="2" customFormat="1" ht="59.25" customHeight="1" x14ac:dyDescent="0.2">
      <c r="A90" s="299">
        <v>1</v>
      </c>
      <c r="B90" s="301" t="s">
        <v>210</v>
      </c>
      <c r="C90" s="291" t="s">
        <v>196</v>
      </c>
      <c r="D90" s="331" t="s">
        <v>121</v>
      </c>
      <c r="E90" s="340"/>
      <c r="F90" s="342" t="s">
        <v>156</v>
      </c>
      <c r="G90" s="338" t="s">
        <v>211</v>
      </c>
      <c r="H90" s="340" t="s">
        <v>197</v>
      </c>
      <c r="I90" s="242" t="s">
        <v>18</v>
      </c>
      <c r="J90" s="273">
        <f>'[1]Costing Sept ''21'!$O$38</f>
        <v>0.93522000000000005</v>
      </c>
      <c r="K90" s="182" t="s">
        <v>180</v>
      </c>
      <c r="L90" s="273">
        <f>'[1]Costing Sept ''21'!$O$38</f>
        <v>0.93522000000000005</v>
      </c>
      <c r="M90" s="182" t="s">
        <v>180</v>
      </c>
      <c r="N90" s="182" t="s">
        <v>180</v>
      </c>
      <c r="O90" s="273">
        <f>'[1]Costing Sept ''21'!$O$38</f>
        <v>0.93522000000000005</v>
      </c>
      <c r="P90" s="273">
        <f>'[1]Costing Sept ''21'!$O$38</f>
        <v>0.93522000000000005</v>
      </c>
      <c r="Q90" s="273">
        <f>'[1]Costing Sept ''21'!$O$38</f>
        <v>0.93522000000000005</v>
      </c>
      <c r="R90" s="273">
        <f>'[1]Costing Sept ''21'!$O$38</f>
        <v>0.93522000000000005</v>
      </c>
      <c r="S90" s="178" t="s">
        <v>180</v>
      </c>
      <c r="T90" s="191" t="s">
        <v>198</v>
      </c>
    </row>
    <row r="91" spans="1:20" ht="35.25" customHeight="1" x14ac:dyDescent="0.2">
      <c r="A91" s="300"/>
      <c r="B91" s="302"/>
      <c r="C91" s="291"/>
      <c r="D91" s="332"/>
      <c r="E91" s="341"/>
      <c r="F91" s="343"/>
      <c r="G91" s="339"/>
      <c r="H91" s="341"/>
      <c r="I91" s="88" t="s">
        <v>19</v>
      </c>
      <c r="J91" s="273">
        <f>'[1]Costing Sept ''21'!$O$38</f>
        <v>0.93522000000000005</v>
      </c>
      <c r="K91" s="182" t="s">
        <v>180</v>
      </c>
      <c r="L91" s="273">
        <f>'[1]Costing Sept ''21'!$O$38</f>
        <v>0.93522000000000005</v>
      </c>
      <c r="M91" s="182" t="s">
        <v>180</v>
      </c>
      <c r="N91" s="182" t="s">
        <v>180</v>
      </c>
      <c r="O91" s="273">
        <f>'[1]Costing Sept ''21'!$O$38</f>
        <v>0.93522000000000005</v>
      </c>
      <c r="P91" s="273">
        <f>'[1]Costing Sept ''21'!$O$38</f>
        <v>0.93522000000000005</v>
      </c>
      <c r="Q91" s="273">
        <f>'[1]Costing Sept ''21'!$O$38</f>
        <v>0.93522000000000005</v>
      </c>
      <c r="R91" s="273">
        <f>'[1]Costing Sept ''21'!$O$38</f>
        <v>0.93522000000000005</v>
      </c>
      <c r="S91" s="178" t="s">
        <v>180</v>
      </c>
      <c r="T91" s="77"/>
    </row>
    <row r="92" spans="1:20" s="2" customFormat="1" ht="59.25" customHeight="1" x14ac:dyDescent="0.2">
      <c r="A92" s="299">
        <v>1</v>
      </c>
      <c r="B92" s="301" t="s">
        <v>212</v>
      </c>
      <c r="C92" s="291" t="s">
        <v>196</v>
      </c>
      <c r="D92" s="331" t="s">
        <v>121</v>
      </c>
      <c r="E92" s="340"/>
      <c r="F92" s="342" t="s">
        <v>156</v>
      </c>
      <c r="G92" s="338" t="s">
        <v>213</v>
      </c>
      <c r="H92" s="340" t="s">
        <v>197</v>
      </c>
      <c r="I92" s="242" t="s">
        <v>18</v>
      </c>
      <c r="J92" s="273">
        <f>'[1]Costing Sept ''21'!$O$37</f>
        <v>0.74817600000000006</v>
      </c>
      <c r="K92" s="182" t="s">
        <v>180</v>
      </c>
      <c r="L92" s="273">
        <f>'[1]Costing Sept ''21'!$O$37</f>
        <v>0.74817600000000006</v>
      </c>
      <c r="M92" s="182" t="s">
        <v>180</v>
      </c>
      <c r="N92" s="182" t="s">
        <v>180</v>
      </c>
      <c r="O92" s="273">
        <f>'[1]Costing Sept ''21'!$O$37</f>
        <v>0.74817600000000006</v>
      </c>
      <c r="P92" s="273">
        <f>'[1]Costing Sept ''21'!$O$37</f>
        <v>0.74817600000000006</v>
      </c>
      <c r="Q92" s="273">
        <f>'[1]Costing Sept ''21'!$O$37</f>
        <v>0.74817600000000006</v>
      </c>
      <c r="R92" s="273">
        <f>'[1]Costing Sept ''21'!$O$37</f>
        <v>0.74817600000000006</v>
      </c>
      <c r="S92" s="178" t="s">
        <v>180</v>
      </c>
      <c r="T92" s="191" t="s">
        <v>198</v>
      </c>
    </row>
    <row r="93" spans="1:20" ht="43.5" customHeight="1" x14ac:dyDescent="0.2">
      <c r="A93" s="300"/>
      <c r="B93" s="302"/>
      <c r="C93" s="291"/>
      <c r="D93" s="332"/>
      <c r="E93" s="341"/>
      <c r="F93" s="343"/>
      <c r="G93" s="339"/>
      <c r="H93" s="341"/>
      <c r="I93" s="88" t="s">
        <v>19</v>
      </c>
      <c r="J93" s="273">
        <f>'[1]Costing Sept ''21'!$O$37</f>
        <v>0.74817600000000006</v>
      </c>
      <c r="K93" s="182" t="s">
        <v>180</v>
      </c>
      <c r="L93" s="273">
        <f>'[1]Costing Sept ''21'!$O$37</f>
        <v>0.74817600000000006</v>
      </c>
      <c r="M93" s="182" t="s">
        <v>180</v>
      </c>
      <c r="N93" s="182" t="s">
        <v>180</v>
      </c>
      <c r="O93" s="273">
        <f>'[1]Costing Sept ''21'!$O$37</f>
        <v>0.74817600000000006</v>
      </c>
      <c r="P93" s="273">
        <f>'[1]Costing Sept ''21'!$O$37</f>
        <v>0.74817600000000006</v>
      </c>
      <c r="Q93" s="273">
        <f>'[1]Costing Sept ''21'!$O$37</f>
        <v>0.74817600000000006</v>
      </c>
      <c r="R93" s="273">
        <f>'[1]Costing Sept ''21'!$O$37</f>
        <v>0.74817600000000006</v>
      </c>
      <c r="S93" s="178" t="s">
        <v>180</v>
      </c>
      <c r="T93" s="77"/>
    </row>
    <row r="94" spans="1:20" s="2" customFormat="1" ht="59.25" customHeight="1" x14ac:dyDescent="0.2">
      <c r="A94" s="299">
        <v>1</v>
      </c>
      <c r="B94" s="301" t="s">
        <v>214</v>
      </c>
      <c r="C94" s="291" t="s">
        <v>196</v>
      </c>
      <c r="D94" s="331" t="s">
        <v>121</v>
      </c>
      <c r="E94" s="340"/>
      <c r="F94" s="342" t="s">
        <v>156</v>
      </c>
      <c r="G94" s="338" t="s">
        <v>213</v>
      </c>
      <c r="H94" s="340" t="s">
        <v>197</v>
      </c>
      <c r="I94" s="242" t="s">
        <v>18</v>
      </c>
      <c r="J94" s="273">
        <f>'[1]Costing Sept ''21'!$O$40</f>
        <v>0.79493700000000012</v>
      </c>
      <c r="K94" s="182" t="s">
        <v>180</v>
      </c>
      <c r="L94" s="273">
        <f>'[1]Costing Sept ''21'!$O$40</f>
        <v>0.79493700000000012</v>
      </c>
      <c r="M94" s="182" t="s">
        <v>180</v>
      </c>
      <c r="N94" s="182" t="s">
        <v>180</v>
      </c>
      <c r="O94" s="273">
        <f>'[1]Costing Sept ''21'!$O$40</f>
        <v>0.79493700000000012</v>
      </c>
      <c r="P94" s="273">
        <f>'[1]Costing Sept ''21'!$O$40</f>
        <v>0.79493700000000012</v>
      </c>
      <c r="Q94" s="273">
        <f>'[1]Costing Sept ''21'!$O$40</f>
        <v>0.79493700000000012</v>
      </c>
      <c r="R94" s="273">
        <f>'[1]Costing Sept ''21'!$O$40</f>
        <v>0.79493700000000012</v>
      </c>
      <c r="S94" s="178" t="s">
        <v>180</v>
      </c>
      <c r="T94" s="191" t="s">
        <v>198</v>
      </c>
    </row>
    <row r="95" spans="1:20" ht="43.5" customHeight="1" x14ac:dyDescent="0.2">
      <c r="A95" s="300"/>
      <c r="B95" s="302"/>
      <c r="C95" s="291"/>
      <c r="D95" s="332"/>
      <c r="E95" s="341"/>
      <c r="F95" s="343"/>
      <c r="G95" s="339"/>
      <c r="H95" s="341"/>
      <c r="I95" s="88" t="s">
        <v>19</v>
      </c>
      <c r="J95" s="273">
        <f>'[1]Costing Sept ''21'!$O$40</f>
        <v>0.79493700000000012</v>
      </c>
      <c r="K95" s="182" t="s">
        <v>180</v>
      </c>
      <c r="L95" s="273">
        <f>'[1]Costing Sept ''21'!$O$40</f>
        <v>0.79493700000000012</v>
      </c>
      <c r="M95" s="182" t="s">
        <v>180</v>
      </c>
      <c r="N95" s="182" t="s">
        <v>180</v>
      </c>
      <c r="O95" s="273">
        <f>'[1]Costing Sept ''21'!$O$40</f>
        <v>0.79493700000000012</v>
      </c>
      <c r="P95" s="273">
        <f>'[1]Costing Sept ''21'!$O$40</f>
        <v>0.79493700000000012</v>
      </c>
      <c r="Q95" s="273">
        <f>'[1]Costing Sept ''21'!$O$40</f>
        <v>0.79493700000000012</v>
      </c>
      <c r="R95" s="273">
        <f>'[1]Costing Sept ''21'!$O$40</f>
        <v>0.79493700000000012</v>
      </c>
      <c r="S95" s="178" t="s">
        <v>180</v>
      </c>
      <c r="T95" s="77"/>
    </row>
    <row r="96" spans="1:20" s="30" customFormat="1" ht="31.5" customHeight="1" x14ac:dyDescent="0.2">
      <c r="A96" s="33">
        <v>20</v>
      </c>
      <c r="B96" s="36" t="s">
        <v>48</v>
      </c>
      <c r="C96" s="157"/>
      <c r="D96" s="157"/>
      <c r="E96" s="157"/>
      <c r="F96" s="157"/>
      <c r="G96" s="157"/>
      <c r="H96" s="157"/>
      <c r="I96" s="23"/>
      <c r="J96" s="262"/>
      <c r="K96" s="179"/>
      <c r="L96" s="179"/>
      <c r="M96" s="179"/>
      <c r="N96" s="179"/>
      <c r="O96" s="179"/>
      <c r="P96" s="179"/>
      <c r="Q96" s="179"/>
      <c r="R96" s="179"/>
      <c r="S96" s="179"/>
      <c r="T96" s="75"/>
    </row>
    <row r="97" spans="1:20" ht="26.25" customHeight="1" x14ac:dyDescent="0.2">
      <c r="A97" s="299">
        <v>1</v>
      </c>
      <c r="B97" s="301" t="s">
        <v>178</v>
      </c>
      <c r="C97" s="348" t="s">
        <v>155</v>
      </c>
      <c r="D97" s="348" t="s">
        <v>179</v>
      </c>
      <c r="E97" s="361"/>
      <c r="F97" s="285" t="s">
        <v>156</v>
      </c>
      <c r="G97" s="369" t="s">
        <v>154</v>
      </c>
      <c r="H97" s="285">
        <v>50</v>
      </c>
      <c r="I97" s="242" t="s">
        <v>18</v>
      </c>
      <c r="J97" s="185">
        <f>'[1]Costing Sept ''21'!$O$41</f>
        <v>23.544000000000004</v>
      </c>
      <c r="K97" s="178" t="s">
        <v>180</v>
      </c>
      <c r="L97" s="185">
        <f>'[1]Costing Sept ''21'!$O$41</f>
        <v>23.544000000000004</v>
      </c>
      <c r="M97" s="178" t="s">
        <v>180</v>
      </c>
      <c r="N97" s="178" t="s">
        <v>180</v>
      </c>
      <c r="O97" s="185">
        <f>'[1]Costing Sept ''21'!$O$41</f>
        <v>23.544000000000004</v>
      </c>
      <c r="P97" s="185">
        <f>'[1]Costing Sept ''21'!$O$41</f>
        <v>23.544000000000004</v>
      </c>
      <c r="Q97" s="185">
        <f>'[1]Costing Sept ''21'!$O$41</f>
        <v>23.544000000000004</v>
      </c>
      <c r="R97" s="185">
        <f>'[1]Costing Sept ''21'!$O$41</f>
        <v>23.544000000000004</v>
      </c>
      <c r="S97" s="178" t="s">
        <v>180</v>
      </c>
      <c r="T97" s="76" t="s">
        <v>85</v>
      </c>
    </row>
    <row r="98" spans="1:20" ht="18" customHeight="1" x14ac:dyDescent="0.2">
      <c r="A98" s="300"/>
      <c r="B98" s="302"/>
      <c r="C98" s="349"/>
      <c r="D98" s="349"/>
      <c r="E98" s="362"/>
      <c r="F98" s="286"/>
      <c r="G98" s="369"/>
      <c r="H98" s="286"/>
      <c r="I98" s="144" t="s">
        <v>19</v>
      </c>
      <c r="J98" s="178"/>
      <c r="K98" s="178"/>
      <c r="L98" s="178"/>
      <c r="M98" s="178"/>
      <c r="N98" s="178"/>
      <c r="O98" s="178"/>
      <c r="P98" s="178"/>
      <c r="Q98" s="178"/>
      <c r="R98" s="178"/>
      <c r="S98" s="178" t="s">
        <v>180</v>
      </c>
      <c r="T98" s="77"/>
    </row>
    <row r="99" spans="1:20" s="30" customFormat="1" ht="24.75" customHeight="1" x14ac:dyDescent="0.2">
      <c r="A99" s="33">
        <v>21</v>
      </c>
      <c r="B99" s="36" t="s">
        <v>49</v>
      </c>
      <c r="C99" s="21"/>
      <c r="D99" s="21"/>
      <c r="E99" s="21"/>
      <c r="F99" s="21"/>
      <c r="G99" s="21"/>
      <c r="H99" s="21"/>
      <c r="I99" s="23"/>
      <c r="J99" s="262"/>
      <c r="K99" s="179"/>
      <c r="L99" s="179"/>
      <c r="M99" s="179"/>
      <c r="N99" s="179"/>
      <c r="O99" s="179"/>
      <c r="P99" s="179"/>
      <c r="Q99" s="179"/>
      <c r="R99" s="179"/>
      <c r="S99" s="179"/>
      <c r="T99" s="75"/>
    </row>
    <row r="100" spans="1:20" ht="43.5" customHeight="1" x14ac:dyDescent="0.2">
      <c r="A100" s="299">
        <v>1</v>
      </c>
      <c r="B100" s="301" t="s">
        <v>178</v>
      </c>
      <c r="C100" s="348" t="s">
        <v>155</v>
      </c>
      <c r="D100" s="348" t="s">
        <v>179</v>
      </c>
      <c r="E100" s="361"/>
      <c r="F100" s="285" t="s">
        <v>156</v>
      </c>
      <c r="G100" s="369" t="s">
        <v>157</v>
      </c>
      <c r="H100" s="285">
        <v>50</v>
      </c>
      <c r="I100" s="242" t="s">
        <v>18</v>
      </c>
      <c r="J100" s="185">
        <f>'[1]Costing Sept ''21'!$O$42</f>
        <v>20.600999999999999</v>
      </c>
      <c r="K100" s="178" t="s">
        <v>180</v>
      </c>
      <c r="L100" s="185">
        <f>'[1]Costing Sept ''21'!$O$42</f>
        <v>20.600999999999999</v>
      </c>
      <c r="M100" s="178" t="s">
        <v>180</v>
      </c>
      <c r="N100" s="178" t="s">
        <v>180</v>
      </c>
      <c r="O100" s="185">
        <f>'[1]Costing Sept ''21'!$O$42</f>
        <v>20.600999999999999</v>
      </c>
      <c r="P100" s="185">
        <f>'[1]Costing Sept ''21'!$O$42</f>
        <v>20.600999999999999</v>
      </c>
      <c r="Q100" s="185">
        <f>'[1]Costing Sept ''21'!$O$42</f>
        <v>20.600999999999999</v>
      </c>
      <c r="R100" s="185">
        <f>'[1]Costing Sept ''21'!$O$42</f>
        <v>20.600999999999999</v>
      </c>
      <c r="S100" s="178" t="s">
        <v>180</v>
      </c>
      <c r="T100" s="76" t="s">
        <v>85</v>
      </c>
    </row>
    <row r="101" spans="1:20" ht="18" customHeight="1" x14ac:dyDescent="0.2">
      <c r="A101" s="300"/>
      <c r="B101" s="302"/>
      <c r="C101" s="349"/>
      <c r="D101" s="349"/>
      <c r="E101" s="362"/>
      <c r="F101" s="286"/>
      <c r="G101" s="369"/>
      <c r="H101" s="286"/>
      <c r="I101" s="144" t="s">
        <v>19</v>
      </c>
      <c r="J101" s="178"/>
      <c r="K101" s="178"/>
      <c r="L101" s="178"/>
      <c r="M101" s="178"/>
      <c r="N101" s="178"/>
      <c r="O101" s="178"/>
      <c r="P101" s="178"/>
      <c r="Q101" s="178"/>
      <c r="R101" s="178"/>
      <c r="S101" s="178" t="s">
        <v>180</v>
      </c>
      <c r="T101" s="77"/>
    </row>
    <row r="102" spans="1:20" s="30" customFormat="1" ht="21" customHeight="1" x14ac:dyDescent="0.2">
      <c r="A102" s="33">
        <v>22</v>
      </c>
      <c r="B102" s="36" t="s">
        <v>72</v>
      </c>
      <c r="C102" s="157"/>
      <c r="D102" s="157"/>
      <c r="E102" s="157"/>
      <c r="F102" s="157"/>
      <c r="G102" s="157"/>
      <c r="H102" s="157"/>
      <c r="I102" s="23"/>
      <c r="J102" s="262"/>
      <c r="K102" s="179"/>
      <c r="L102" s="179"/>
      <c r="M102" s="179"/>
      <c r="N102" s="179"/>
      <c r="O102" s="179"/>
      <c r="P102" s="179"/>
      <c r="Q102" s="179"/>
      <c r="R102" s="179"/>
      <c r="S102" s="179"/>
      <c r="T102" s="75"/>
    </row>
    <row r="103" spans="1:20" ht="43.5" customHeight="1" x14ac:dyDescent="0.2">
      <c r="A103" s="299">
        <v>1</v>
      </c>
      <c r="B103" s="301" t="s">
        <v>178</v>
      </c>
      <c r="C103" s="348" t="s">
        <v>159</v>
      </c>
      <c r="D103" s="348" t="s">
        <v>121</v>
      </c>
      <c r="E103" s="361"/>
      <c r="F103" s="285" t="s">
        <v>182</v>
      </c>
      <c r="G103" s="369" t="s">
        <v>158</v>
      </c>
      <c r="H103" s="285">
        <v>50</v>
      </c>
      <c r="I103" s="242" t="s">
        <v>18</v>
      </c>
      <c r="J103" s="185">
        <f>'[1]Costing Sept ''21'!$O$45</f>
        <v>229.554</v>
      </c>
      <c r="K103" s="178" t="s">
        <v>180</v>
      </c>
      <c r="L103" s="185">
        <f>'[1]Costing Sept ''21'!$O$45</f>
        <v>229.554</v>
      </c>
      <c r="M103" s="178" t="s">
        <v>180</v>
      </c>
      <c r="N103" s="178" t="s">
        <v>180</v>
      </c>
      <c r="O103" s="185">
        <f>'[1]Costing Sept ''21'!$O$45</f>
        <v>229.554</v>
      </c>
      <c r="P103" s="185">
        <f>'[1]Costing Sept ''21'!$O$45</f>
        <v>229.554</v>
      </c>
      <c r="Q103" s="185">
        <f>'[1]Costing Sept ''21'!$O$45</f>
        <v>229.554</v>
      </c>
      <c r="R103" s="185">
        <f>'[1]Costing Sept ''21'!$O$45</f>
        <v>229.554</v>
      </c>
      <c r="S103" s="178" t="s">
        <v>180</v>
      </c>
      <c r="T103" s="76" t="s">
        <v>85</v>
      </c>
    </row>
    <row r="104" spans="1:20" ht="53.25" customHeight="1" x14ac:dyDescent="0.2">
      <c r="A104" s="300"/>
      <c r="B104" s="302"/>
      <c r="C104" s="349"/>
      <c r="D104" s="349"/>
      <c r="E104" s="362"/>
      <c r="F104" s="286"/>
      <c r="G104" s="369"/>
      <c r="H104" s="286"/>
      <c r="I104" s="144" t="s">
        <v>19</v>
      </c>
      <c r="J104" s="178"/>
      <c r="K104" s="178"/>
      <c r="L104" s="178"/>
      <c r="M104" s="178"/>
      <c r="N104" s="178"/>
      <c r="O104" s="178"/>
      <c r="P104" s="178"/>
      <c r="Q104" s="178"/>
      <c r="R104" s="178"/>
      <c r="S104" s="178" t="s">
        <v>180</v>
      </c>
      <c r="T104" s="77"/>
    </row>
    <row r="105" spans="1:20" s="30" customFormat="1" ht="21" customHeight="1" x14ac:dyDescent="0.2">
      <c r="A105" s="33">
        <v>23</v>
      </c>
      <c r="B105" s="37" t="s">
        <v>50</v>
      </c>
      <c r="C105" s="21"/>
      <c r="D105" s="21"/>
      <c r="E105" s="21"/>
      <c r="F105" s="21"/>
      <c r="G105" s="21"/>
      <c r="H105" s="21"/>
      <c r="I105" s="23"/>
      <c r="J105" s="262"/>
      <c r="K105" s="179"/>
      <c r="L105" s="179"/>
      <c r="M105" s="179"/>
      <c r="N105" s="179"/>
      <c r="O105" s="179"/>
      <c r="P105" s="179"/>
      <c r="Q105" s="179"/>
      <c r="R105" s="179"/>
      <c r="S105" s="179"/>
      <c r="T105" s="75"/>
    </row>
    <row r="106" spans="1:20" ht="31.5" customHeight="1" x14ac:dyDescent="0.2">
      <c r="A106" s="299">
        <v>1</v>
      </c>
      <c r="B106" s="301" t="s">
        <v>130</v>
      </c>
      <c r="C106" s="348" t="s">
        <v>173</v>
      </c>
      <c r="D106" s="352" t="s">
        <v>89</v>
      </c>
      <c r="E106" s="361"/>
      <c r="F106" s="285" t="s">
        <v>183</v>
      </c>
      <c r="G106" s="369" t="s">
        <v>172</v>
      </c>
      <c r="H106" s="285">
        <v>50</v>
      </c>
      <c r="I106" s="242" t="s">
        <v>18</v>
      </c>
      <c r="J106" s="185">
        <f>'[1]Costing Sept ''21'!$O$43</f>
        <v>235.44000000000003</v>
      </c>
      <c r="K106" s="178" t="s">
        <v>180</v>
      </c>
      <c r="L106" s="185">
        <f>'[1]Costing Sept ''21'!$O$43</f>
        <v>235.44000000000003</v>
      </c>
      <c r="M106" s="178" t="s">
        <v>180</v>
      </c>
      <c r="N106" s="178" t="s">
        <v>180</v>
      </c>
      <c r="O106" s="185">
        <f>'[1]Costing Sept ''21'!$O$43</f>
        <v>235.44000000000003</v>
      </c>
      <c r="P106" s="185">
        <f>'[1]Costing Sept ''21'!$O$43</f>
        <v>235.44000000000003</v>
      </c>
      <c r="Q106" s="185">
        <f>'[1]Costing Sept ''21'!$O$43</f>
        <v>235.44000000000003</v>
      </c>
      <c r="R106" s="185">
        <f>'[1]Costing Sept ''21'!$O$43</f>
        <v>235.44000000000003</v>
      </c>
      <c r="S106" s="178" t="s">
        <v>180</v>
      </c>
      <c r="T106" s="76" t="s">
        <v>85</v>
      </c>
    </row>
    <row r="107" spans="1:20" ht="34.5" customHeight="1" x14ac:dyDescent="0.2">
      <c r="A107" s="300"/>
      <c r="B107" s="302"/>
      <c r="C107" s="349"/>
      <c r="D107" s="353"/>
      <c r="E107" s="362"/>
      <c r="F107" s="286"/>
      <c r="G107" s="369"/>
      <c r="H107" s="286"/>
      <c r="I107" s="144" t="s">
        <v>19</v>
      </c>
      <c r="J107" s="178"/>
      <c r="K107" s="178"/>
      <c r="L107" s="178"/>
      <c r="M107" s="178"/>
      <c r="N107" s="178"/>
      <c r="O107" s="178"/>
      <c r="P107" s="178"/>
      <c r="Q107" s="178"/>
      <c r="R107" s="178"/>
      <c r="S107" s="178" t="s">
        <v>180</v>
      </c>
      <c r="T107" s="77"/>
    </row>
    <row r="108" spans="1:20" ht="31.5" customHeight="1" x14ac:dyDescent="0.2">
      <c r="A108" s="299">
        <v>1</v>
      </c>
      <c r="B108" s="301" t="s">
        <v>132</v>
      </c>
      <c r="C108" s="348" t="s">
        <v>173</v>
      </c>
      <c r="D108" s="352" t="s">
        <v>89</v>
      </c>
      <c r="E108" s="361"/>
      <c r="F108" s="285" t="s">
        <v>183</v>
      </c>
      <c r="G108" s="369" t="s">
        <v>175</v>
      </c>
      <c r="H108" s="285">
        <v>50</v>
      </c>
      <c r="I108" s="242" t="s">
        <v>18</v>
      </c>
      <c r="J108" s="185">
        <f>'[1]Costing Sept ''21'!$O$44</f>
        <v>264.87</v>
      </c>
      <c r="K108" s="178" t="s">
        <v>180</v>
      </c>
      <c r="L108" s="185">
        <f>'[1]Costing Sept ''21'!$O$44</f>
        <v>264.87</v>
      </c>
      <c r="M108" s="178" t="s">
        <v>180</v>
      </c>
      <c r="N108" s="178" t="s">
        <v>180</v>
      </c>
      <c r="O108" s="185">
        <f>'[1]Costing Sept ''21'!$O$44</f>
        <v>264.87</v>
      </c>
      <c r="P108" s="185">
        <f>'[1]Costing Sept ''21'!$O$44</f>
        <v>264.87</v>
      </c>
      <c r="Q108" s="185">
        <f>'[1]Costing Sept ''21'!$O$44</f>
        <v>264.87</v>
      </c>
      <c r="R108" s="185">
        <f>'[1]Costing Sept ''21'!$O$44</f>
        <v>264.87</v>
      </c>
      <c r="S108" s="178" t="s">
        <v>180</v>
      </c>
      <c r="T108" s="76" t="s">
        <v>85</v>
      </c>
    </row>
    <row r="109" spans="1:20" ht="29.25" customHeight="1" x14ac:dyDescent="0.2">
      <c r="A109" s="300"/>
      <c r="B109" s="302"/>
      <c r="C109" s="349"/>
      <c r="D109" s="353"/>
      <c r="E109" s="362"/>
      <c r="F109" s="286"/>
      <c r="G109" s="369"/>
      <c r="H109" s="286"/>
      <c r="I109" s="144" t="s">
        <v>19</v>
      </c>
      <c r="J109" s="178"/>
      <c r="K109" s="178"/>
      <c r="L109" s="178"/>
      <c r="M109" s="178"/>
      <c r="N109" s="178"/>
      <c r="O109" s="178"/>
      <c r="P109" s="178"/>
      <c r="Q109" s="178"/>
      <c r="R109" s="178"/>
      <c r="S109" s="178" t="s">
        <v>180</v>
      </c>
      <c r="T109" s="77"/>
    </row>
    <row r="110" spans="1:20" s="30" customFormat="1" ht="21.75" customHeight="1" x14ac:dyDescent="0.2">
      <c r="A110" s="33">
        <v>24</v>
      </c>
      <c r="B110" s="36" t="s">
        <v>73</v>
      </c>
      <c r="C110" s="21"/>
      <c r="D110" s="21"/>
      <c r="E110" s="21"/>
      <c r="F110" s="21"/>
      <c r="G110" s="21"/>
      <c r="H110" s="21"/>
      <c r="I110" s="23"/>
      <c r="J110" s="262"/>
      <c r="K110" s="179"/>
      <c r="L110" s="179"/>
      <c r="M110" s="179"/>
      <c r="N110" s="179"/>
      <c r="O110" s="179"/>
      <c r="P110" s="179"/>
      <c r="Q110" s="179"/>
      <c r="R110" s="179"/>
      <c r="S110" s="179"/>
      <c r="T110" s="75"/>
    </row>
    <row r="111" spans="1:20" ht="33" customHeight="1" x14ac:dyDescent="0.2">
      <c r="A111" s="299">
        <v>1</v>
      </c>
      <c r="B111" s="301" t="s">
        <v>130</v>
      </c>
      <c r="C111" s="348" t="s">
        <v>162</v>
      </c>
      <c r="D111" s="348" t="s">
        <v>163</v>
      </c>
      <c r="E111" s="361"/>
      <c r="F111" s="285" t="s">
        <v>184</v>
      </c>
      <c r="G111" s="369" t="s">
        <v>161</v>
      </c>
      <c r="H111" s="285">
        <v>50</v>
      </c>
      <c r="I111" s="242" t="s">
        <v>18</v>
      </c>
      <c r="J111" s="185">
        <f>'[1]Costing Sept ''21'!$O$47</f>
        <v>4.9442399999999997</v>
      </c>
      <c r="K111" s="178" t="s">
        <v>180</v>
      </c>
      <c r="L111" s="185">
        <f>'[1]Costing Sept ''21'!$O$47</f>
        <v>4.9442399999999997</v>
      </c>
      <c r="M111" s="178" t="s">
        <v>180</v>
      </c>
      <c r="N111" s="178" t="s">
        <v>180</v>
      </c>
      <c r="O111" s="185">
        <f>'[1]Costing Sept ''21'!$O$47</f>
        <v>4.9442399999999997</v>
      </c>
      <c r="P111" s="185">
        <f>'[1]Costing Sept ''21'!$O$47</f>
        <v>4.9442399999999997</v>
      </c>
      <c r="Q111" s="185">
        <f>'[1]Costing Sept ''21'!$O$47</f>
        <v>4.9442399999999997</v>
      </c>
      <c r="R111" s="185">
        <f>'[1]Costing Sept ''21'!$O$47</f>
        <v>4.9442399999999997</v>
      </c>
      <c r="S111" s="178" t="s">
        <v>180</v>
      </c>
      <c r="T111" s="76" t="s">
        <v>85</v>
      </c>
    </row>
    <row r="112" spans="1:20" ht="13.5" customHeight="1" x14ac:dyDescent="0.2">
      <c r="A112" s="300"/>
      <c r="B112" s="302"/>
      <c r="C112" s="349"/>
      <c r="D112" s="349"/>
      <c r="E112" s="362"/>
      <c r="F112" s="286"/>
      <c r="G112" s="369"/>
      <c r="H112" s="286"/>
      <c r="I112" s="144" t="s">
        <v>19</v>
      </c>
      <c r="J112" s="178"/>
      <c r="K112" s="178"/>
      <c r="L112" s="178"/>
      <c r="M112" s="178"/>
      <c r="N112" s="178"/>
      <c r="O112" s="178"/>
      <c r="P112" s="178"/>
      <c r="Q112" s="178"/>
      <c r="R112" s="178"/>
      <c r="S112" s="178" t="s">
        <v>180</v>
      </c>
      <c r="T112" s="77"/>
    </row>
    <row r="113" spans="1:20" ht="32.25" customHeight="1" x14ac:dyDescent="0.2">
      <c r="A113" s="299">
        <v>1</v>
      </c>
      <c r="B113" s="301" t="s">
        <v>132</v>
      </c>
      <c r="C113" s="348" t="s">
        <v>162</v>
      </c>
      <c r="D113" s="348" t="s">
        <v>163</v>
      </c>
      <c r="E113" s="361"/>
      <c r="F113" s="285" t="s">
        <v>184</v>
      </c>
      <c r="G113" s="369" t="s">
        <v>165</v>
      </c>
      <c r="H113" s="285">
        <v>50</v>
      </c>
      <c r="I113" s="242" t="s">
        <v>18</v>
      </c>
      <c r="J113" s="185">
        <f>'[1]Costing Sept ''21'!$O$48</f>
        <v>5.2385400000000004</v>
      </c>
      <c r="K113" s="178" t="s">
        <v>180</v>
      </c>
      <c r="L113" s="185">
        <f>'[1]Costing Sept ''21'!$O$48</f>
        <v>5.2385400000000004</v>
      </c>
      <c r="M113" s="178" t="s">
        <v>180</v>
      </c>
      <c r="N113" s="178" t="s">
        <v>180</v>
      </c>
      <c r="O113" s="185">
        <f>'[1]Costing Sept ''21'!$O$48</f>
        <v>5.2385400000000004</v>
      </c>
      <c r="P113" s="185">
        <f>'[1]Costing Sept ''21'!$O$48</f>
        <v>5.2385400000000004</v>
      </c>
      <c r="Q113" s="185">
        <f>'[1]Costing Sept ''21'!$O$48</f>
        <v>5.2385400000000004</v>
      </c>
      <c r="R113" s="185">
        <f>'[1]Costing Sept ''21'!$O$48</f>
        <v>5.2385400000000004</v>
      </c>
      <c r="S113" s="178" t="s">
        <v>180</v>
      </c>
      <c r="T113" s="76" t="s">
        <v>85</v>
      </c>
    </row>
    <row r="114" spans="1:20" ht="21" customHeight="1" x14ac:dyDescent="0.2">
      <c r="A114" s="300"/>
      <c r="B114" s="302"/>
      <c r="C114" s="349"/>
      <c r="D114" s="349"/>
      <c r="E114" s="362"/>
      <c r="F114" s="286"/>
      <c r="G114" s="369"/>
      <c r="H114" s="286"/>
      <c r="I114" s="144" t="s">
        <v>19</v>
      </c>
      <c r="J114" s="178"/>
      <c r="K114" s="178"/>
      <c r="L114" s="178"/>
      <c r="M114" s="178"/>
      <c r="N114" s="178"/>
      <c r="O114" s="178"/>
      <c r="P114" s="178"/>
      <c r="Q114" s="178"/>
      <c r="R114" s="178"/>
      <c r="S114" s="178" t="s">
        <v>180</v>
      </c>
      <c r="T114" s="77"/>
    </row>
    <row r="115" spans="1:20" ht="32.25" customHeight="1" x14ac:dyDescent="0.2">
      <c r="A115" s="299">
        <v>1</v>
      </c>
      <c r="B115" s="301" t="s">
        <v>166</v>
      </c>
      <c r="C115" s="348" t="s">
        <v>162</v>
      </c>
      <c r="D115" s="348" t="s">
        <v>163</v>
      </c>
      <c r="E115" s="361"/>
      <c r="F115" s="285" t="s">
        <v>184</v>
      </c>
      <c r="G115" s="369" t="s">
        <v>167</v>
      </c>
      <c r="H115" s="285">
        <v>50</v>
      </c>
      <c r="I115" s="242" t="s">
        <v>18</v>
      </c>
      <c r="J115" s="185">
        <f>'[1]Costing Sept ''21'!$O$48</f>
        <v>5.2385400000000004</v>
      </c>
      <c r="K115" s="178" t="s">
        <v>180</v>
      </c>
      <c r="L115" s="185">
        <f>'[1]Costing Sept ''21'!$O$48</f>
        <v>5.2385400000000004</v>
      </c>
      <c r="M115" s="178" t="s">
        <v>180</v>
      </c>
      <c r="N115" s="178" t="s">
        <v>180</v>
      </c>
      <c r="O115" s="185">
        <f>'[1]Costing Sept ''21'!$O$48</f>
        <v>5.2385400000000004</v>
      </c>
      <c r="P115" s="185">
        <f>'[1]Costing Sept ''21'!$O$48</f>
        <v>5.2385400000000004</v>
      </c>
      <c r="Q115" s="185">
        <f>'[1]Costing Sept ''21'!$O$48</f>
        <v>5.2385400000000004</v>
      </c>
      <c r="R115" s="185">
        <f>'[1]Costing Sept ''21'!$O$48</f>
        <v>5.2385400000000004</v>
      </c>
      <c r="S115" s="178" t="s">
        <v>180</v>
      </c>
      <c r="T115" s="76" t="s">
        <v>85</v>
      </c>
    </row>
    <row r="116" spans="1:20" ht="21" customHeight="1" x14ac:dyDescent="0.2">
      <c r="A116" s="300"/>
      <c r="B116" s="302"/>
      <c r="C116" s="349"/>
      <c r="D116" s="349"/>
      <c r="E116" s="362"/>
      <c r="F116" s="286"/>
      <c r="G116" s="369"/>
      <c r="H116" s="286"/>
      <c r="I116" s="144" t="s">
        <v>19</v>
      </c>
      <c r="J116" s="178"/>
      <c r="K116" s="178"/>
      <c r="L116" s="178"/>
      <c r="M116" s="178"/>
      <c r="N116" s="178"/>
      <c r="O116" s="178"/>
      <c r="P116" s="178"/>
      <c r="Q116" s="178"/>
      <c r="R116" s="178"/>
      <c r="S116" s="178" t="s">
        <v>180</v>
      </c>
      <c r="T116" s="77"/>
    </row>
    <row r="117" spans="1:20" ht="32.25" customHeight="1" x14ac:dyDescent="0.2">
      <c r="A117" s="299">
        <v>1</v>
      </c>
      <c r="B117" s="301" t="s">
        <v>169</v>
      </c>
      <c r="C117" s="348" t="s">
        <v>162</v>
      </c>
      <c r="D117" s="348" t="s">
        <v>163</v>
      </c>
      <c r="E117" s="361"/>
      <c r="F117" s="285" t="s">
        <v>184</v>
      </c>
      <c r="G117" s="369" t="s">
        <v>168</v>
      </c>
      <c r="H117" s="285">
        <v>50</v>
      </c>
      <c r="I117" s="242" t="s">
        <v>18</v>
      </c>
      <c r="J117" s="185">
        <f>'[1]Costing Sept ''21'!$O$50</f>
        <v>9.4323150000000027</v>
      </c>
      <c r="K117" s="178" t="s">
        <v>180</v>
      </c>
      <c r="L117" s="185">
        <f>'[1]Costing Sept ''21'!$O$50</f>
        <v>9.4323150000000027</v>
      </c>
      <c r="M117" s="178" t="s">
        <v>180</v>
      </c>
      <c r="N117" s="178" t="s">
        <v>180</v>
      </c>
      <c r="O117" s="185">
        <f>'[1]Costing Sept ''21'!$O$50</f>
        <v>9.4323150000000027</v>
      </c>
      <c r="P117" s="185">
        <f>'[1]Costing Sept ''21'!$O$50</f>
        <v>9.4323150000000027</v>
      </c>
      <c r="Q117" s="185">
        <f>'[1]Costing Sept ''21'!$O$50</f>
        <v>9.4323150000000027</v>
      </c>
      <c r="R117" s="185">
        <f>'[1]Costing Sept ''21'!$O$50</f>
        <v>9.4323150000000027</v>
      </c>
      <c r="S117" s="178" t="s">
        <v>180</v>
      </c>
      <c r="T117" s="76" t="s">
        <v>85</v>
      </c>
    </row>
    <row r="118" spans="1:20" ht="21" customHeight="1" x14ac:dyDescent="0.2">
      <c r="A118" s="300"/>
      <c r="B118" s="302"/>
      <c r="C118" s="349"/>
      <c r="D118" s="349"/>
      <c r="E118" s="362"/>
      <c r="F118" s="286"/>
      <c r="G118" s="369"/>
      <c r="H118" s="286"/>
      <c r="I118" s="144" t="s">
        <v>19</v>
      </c>
      <c r="J118" s="178"/>
      <c r="K118" s="178"/>
      <c r="L118" s="178"/>
      <c r="M118" s="178"/>
      <c r="N118" s="178"/>
      <c r="O118" s="178"/>
      <c r="P118" s="178"/>
      <c r="Q118" s="178"/>
      <c r="R118" s="178"/>
      <c r="S118" s="178" t="s">
        <v>180</v>
      </c>
      <c r="T118" s="77"/>
    </row>
    <row r="119" spans="1:20" ht="32.25" customHeight="1" x14ac:dyDescent="0.2">
      <c r="A119" s="299">
        <v>1</v>
      </c>
      <c r="B119" s="301" t="s">
        <v>170</v>
      </c>
      <c r="C119" s="348" t="s">
        <v>162</v>
      </c>
      <c r="D119" s="348" t="s">
        <v>163</v>
      </c>
      <c r="E119" s="361"/>
      <c r="F119" s="285" t="s">
        <v>184</v>
      </c>
      <c r="G119" s="369" t="s">
        <v>171</v>
      </c>
      <c r="H119" s="285">
        <v>50</v>
      </c>
      <c r="I119" s="242" t="s">
        <v>18</v>
      </c>
      <c r="J119" s="185">
        <f>'[1]Costing Sept ''21'!$O$50</f>
        <v>9.4323150000000027</v>
      </c>
      <c r="K119" s="178" t="s">
        <v>180</v>
      </c>
      <c r="L119" s="185">
        <f>'[1]Costing Sept ''21'!$O$50</f>
        <v>9.4323150000000027</v>
      </c>
      <c r="M119" s="178" t="s">
        <v>180</v>
      </c>
      <c r="N119" s="178" t="s">
        <v>180</v>
      </c>
      <c r="O119" s="185">
        <f>'[1]Costing Sept ''21'!$O$50</f>
        <v>9.4323150000000027</v>
      </c>
      <c r="P119" s="185">
        <f>'[1]Costing Sept ''21'!$O$50</f>
        <v>9.4323150000000027</v>
      </c>
      <c r="Q119" s="185">
        <f>'[1]Costing Sept ''21'!$O$50</f>
        <v>9.4323150000000027</v>
      </c>
      <c r="R119" s="185">
        <f>'[1]Costing Sept ''21'!$O$50</f>
        <v>9.4323150000000027</v>
      </c>
      <c r="S119" s="178" t="s">
        <v>180</v>
      </c>
      <c r="T119" s="76" t="s">
        <v>85</v>
      </c>
    </row>
    <row r="120" spans="1:20" ht="21" customHeight="1" x14ac:dyDescent="0.2">
      <c r="A120" s="300"/>
      <c r="B120" s="302"/>
      <c r="C120" s="349"/>
      <c r="D120" s="349"/>
      <c r="E120" s="362"/>
      <c r="F120" s="286"/>
      <c r="G120" s="369"/>
      <c r="H120" s="286"/>
      <c r="I120" s="144" t="s">
        <v>19</v>
      </c>
      <c r="J120" s="178"/>
      <c r="K120" s="178"/>
      <c r="L120" s="178"/>
      <c r="M120" s="178"/>
      <c r="N120" s="178"/>
      <c r="O120" s="178"/>
      <c r="P120" s="178"/>
      <c r="Q120" s="178"/>
      <c r="R120" s="178"/>
      <c r="S120" s="178" t="s">
        <v>180</v>
      </c>
      <c r="T120" s="77"/>
    </row>
    <row r="122" spans="1:20" s="4" customFormat="1" ht="20.25" customHeight="1" x14ac:dyDescent="0.2">
      <c r="A122" s="3"/>
      <c r="B122" s="16" t="s">
        <v>21</v>
      </c>
      <c r="C122" s="5"/>
      <c r="D122" s="5"/>
      <c r="E122" s="8"/>
      <c r="F122" s="8"/>
      <c r="G122" s="8"/>
      <c r="H122" s="8"/>
      <c r="I122" s="8"/>
      <c r="J122" s="174"/>
      <c r="K122" s="176"/>
      <c r="L122" s="174"/>
      <c r="M122" s="174"/>
      <c r="N122" s="174"/>
      <c r="O122" s="174"/>
      <c r="P122" s="174"/>
      <c r="Q122" s="174"/>
      <c r="R122" s="174"/>
      <c r="S122" s="174"/>
      <c r="T122" s="74"/>
    </row>
    <row r="123" spans="1:20" s="4" customFormat="1" ht="20.25" customHeight="1" x14ac:dyDescent="0.2">
      <c r="A123" s="5">
        <v>1</v>
      </c>
      <c r="B123" s="452" t="s">
        <v>22</v>
      </c>
      <c r="C123" s="452"/>
      <c r="D123" s="452"/>
      <c r="E123" s="452"/>
      <c r="F123" s="452"/>
      <c r="G123" s="452"/>
      <c r="H123" s="452"/>
      <c r="I123" s="452"/>
      <c r="J123" s="452"/>
      <c r="K123" s="452"/>
      <c r="L123" s="174"/>
      <c r="M123" s="174"/>
      <c r="N123" s="174"/>
      <c r="O123" s="174"/>
      <c r="P123" s="174"/>
      <c r="Q123" s="174"/>
      <c r="R123" s="174"/>
      <c r="S123" s="174"/>
      <c r="T123" s="74"/>
    </row>
    <row r="124" spans="1:20" s="4" customFormat="1" ht="28.5" customHeight="1" x14ac:dyDescent="0.2">
      <c r="A124" s="5">
        <v>2</v>
      </c>
      <c r="B124" s="453" t="s">
        <v>28</v>
      </c>
      <c r="C124" s="453"/>
      <c r="D124" s="453"/>
      <c r="E124" s="453"/>
      <c r="F124" s="453"/>
      <c r="G124" s="453"/>
      <c r="H124" s="453"/>
      <c r="I124" s="8"/>
      <c r="J124" s="174"/>
      <c r="K124" s="176"/>
      <c r="L124" s="174"/>
      <c r="M124" s="174"/>
      <c r="N124" s="174"/>
      <c r="O124" s="174"/>
      <c r="P124" s="174"/>
      <c r="Q124" s="174"/>
      <c r="R124" s="174"/>
      <c r="S124" s="174"/>
      <c r="T124" s="74"/>
    </row>
    <row r="125" spans="1:20" s="4" customFormat="1" ht="20.25" customHeight="1" x14ac:dyDescent="0.2">
      <c r="B125" s="68"/>
      <c r="C125" s="5"/>
      <c r="D125" s="5"/>
      <c r="E125" s="5"/>
      <c r="F125" s="5"/>
      <c r="G125" s="5"/>
      <c r="H125" s="5"/>
      <c r="I125" s="5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74"/>
    </row>
  </sheetData>
  <sheetProtection algorithmName="SHA-512" hashValue="653YPer8KSECRvyLuRfrLuzA4/FW+AWtEAVCWEgimAwHdsLYDB7GnQYLas7O8jKozgVxxwJ3h8gRwfGq+xdK2A==" saltValue="HrV+Hyyl+avnxxxP8gDoJg==" spinCount="100000" sheet="1" objects="1" scenarios="1"/>
  <mergeCells count="346">
    <mergeCell ref="E6:E7"/>
    <mergeCell ref="J2:J4"/>
    <mergeCell ref="K2:K4"/>
    <mergeCell ref="L2:L4"/>
    <mergeCell ref="M2:M4"/>
    <mergeCell ref="G6:G7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R4"/>
    <mergeCell ref="S2:S4"/>
    <mergeCell ref="T2:T4"/>
    <mergeCell ref="N2:N4"/>
    <mergeCell ref="O2:O4"/>
    <mergeCell ref="A8:A9"/>
    <mergeCell ref="B8:B9"/>
    <mergeCell ref="C8:C9"/>
    <mergeCell ref="D8:D9"/>
    <mergeCell ref="E8:E9"/>
    <mergeCell ref="G8:G9"/>
    <mergeCell ref="P2:P4"/>
    <mergeCell ref="Q2:Q4"/>
    <mergeCell ref="A13:A14"/>
    <mergeCell ref="B13:B14"/>
    <mergeCell ref="C13:C14"/>
    <mergeCell ref="D13:D14"/>
    <mergeCell ref="E13:E14"/>
    <mergeCell ref="G13:G14"/>
    <mergeCell ref="A11:A12"/>
    <mergeCell ref="B11:B12"/>
    <mergeCell ref="C11:C12"/>
    <mergeCell ref="D11:D12"/>
    <mergeCell ref="E11:E12"/>
    <mergeCell ref="G11:G12"/>
    <mergeCell ref="A6:A7"/>
    <mergeCell ref="B6:B7"/>
    <mergeCell ref="C6:C7"/>
    <mergeCell ref="D6:D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A23:A24"/>
    <mergeCell ref="B23:B24"/>
    <mergeCell ref="C23:C24"/>
    <mergeCell ref="D23:D24"/>
    <mergeCell ref="E23:E24"/>
    <mergeCell ref="G23:G24"/>
    <mergeCell ref="G20:G21"/>
    <mergeCell ref="A20:A21"/>
    <mergeCell ref="B20:B21"/>
    <mergeCell ref="C20:C21"/>
    <mergeCell ref="D20:D21"/>
    <mergeCell ref="E20:E21"/>
    <mergeCell ref="F20:F21"/>
    <mergeCell ref="A28:A29"/>
    <mergeCell ref="B28:B29"/>
    <mergeCell ref="C28:C29"/>
    <mergeCell ref="D28:D29"/>
    <mergeCell ref="E28:E29"/>
    <mergeCell ref="G28:G29"/>
    <mergeCell ref="A25:A26"/>
    <mergeCell ref="B25:B26"/>
    <mergeCell ref="C25:C26"/>
    <mergeCell ref="D25:D26"/>
    <mergeCell ref="E25:E26"/>
    <mergeCell ref="G25:G26"/>
    <mergeCell ref="A34:A35"/>
    <mergeCell ref="B34:B35"/>
    <mergeCell ref="C34:C35"/>
    <mergeCell ref="D34:D35"/>
    <mergeCell ref="E34:E35"/>
    <mergeCell ref="G34:G35"/>
    <mergeCell ref="A31:A32"/>
    <mergeCell ref="B31:B32"/>
    <mergeCell ref="C31:C32"/>
    <mergeCell ref="D31:D32"/>
    <mergeCell ref="E31:E32"/>
    <mergeCell ref="G31:G32"/>
    <mergeCell ref="A40:A41"/>
    <mergeCell ref="B40:B41"/>
    <mergeCell ref="C40:C41"/>
    <mergeCell ref="D40:D41"/>
    <mergeCell ref="E40:E41"/>
    <mergeCell ref="G40:G41"/>
    <mergeCell ref="A37:A38"/>
    <mergeCell ref="B37:B38"/>
    <mergeCell ref="C37:C38"/>
    <mergeCell ref="D37:D38"/>
    <mergeCell ref="E37:E38"/>
    <mergeCell ref="G37:G38"/>
    <mergeCell ref="A45:A46"/>
    <mergeCell ref="B45:B46"/>
    <mergeCell ref="C45:C46"/>
    <mergeCell ref="D45:D46"/>
    <mergeCell ref="E45:E46"/>
    <mergeCell ref="G45:G46"/>
    <mergeCell ref="A43:A44"/>
    <mergeCell ref="B43:B44"/>
    <mergeCell ref="C43:C44"/>
    <mergeCell ref="D43:D44"/>
    <mergeCell ref="E43:E44"/>
    <mergeCell ref="G43:G44"/>
    <mergeCell ref="A51:A52"/>
    <mergeCell ref="B51:B52"/>
    <mergeCell ref="C51:C52"/>
    <mergeCell ref="D51:D52"/>
    <mergeCell ref="E51:E52"/>
    <mergeCell ref="G51:G52"/>
    <mergeCell ref="A48:A49"/>
    <mergeCell ref="B48:B49"/>
    <mergeCell ref="C48:C49"/>
    <mergeCell ref="D48:D49"/>
    <mergeCell ref="E48:E49"/>
    <mergeCell ref="G48:G49"/>
    <mergeCell ref="A57:A58"/>
    <mergeCell ref="B57:B58"/>
    <mergeCell ref="C57:C58"/>
    <mergeCell ref="D57:D58"/>
    <mergeCell ref="E57:E58"/>
    <mergeCell ref="G57:G58"/>
    <mergeCell ref="A54:A55"/>
    <mergeCell ref="B54:B55"/>
    <mergeCell ref="C54:C55"/>
    <mergeCell ref="D54:D55"/>
    <mergeCell ref="E54:E55"/>
    <mergeCell ref="G54:G55"/>
    <mergeCell ref="A63:A64"/>
    <mergeCell ref="B63:B64"/>
    <mergeCell ref="C63:C64"/>
    <mergeCell ref="D63:D64"/>
    <mergeCell ref="E63:E64"/>
    <mergeCell ref="G63:G64"/>
    <mergeCell ref="A60:A61"/>
    <mergeCell ref="B60:B61"/>
    <mergeCell ref="C60:C61"/>
    <mergeCell ref="D60:D61"/>
    <mergeCell ref="E60:E61"/>
    <mergeCell ref="G60:G61"/>
    <mergeCell ref="A69:A70"/>
    <mergeCell ref="B69:B70"/>
    <mergeCell ref="C69:C70"/>
    <mergeCell ref="D69:D70"/>
    <mergeCell ref="E69:E70"/>
    <mergeCell ref="G69:G70"/>
    <mergeCell ref="A66:A67"/>
    <mergeCell ref="B66:B67"/>
    <mergeCell ref="C66:C67"/>
    <mergeCell ref="D66:D67"/>
    <mergeCell ref="E66:E67"/>
    <mergeCell ref="G66:G67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72:G73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B88:B89"/>
    <mergeCell ref="C88:C89"/>
    <mergeCell ref="D88:D89"/>
    <mergeCell ref="E88:E89"/>
    <mergeCell ref="F88:F89"/>
    <mergeCell ref="H97:H98"/>
    <mergeCell ref="A97:A98"/>
    <mergeCell ref="B97:B98"/>
    <mergeCell ref="C97:C98"/>
    <mergeCell ref="D97:D98"/>
    <mergeCell ref="E97:E98"/>
    <mergeCell ref="F97:F98"/>
    <mergeCell ref="G97:G98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2:A93"/>
    <mergeCell ref="B92:B93"/>
    <mergeCell ref="C92:C93"/>
    <mergeCell ref="D92:D93"/>
    <mergeCell ref="E92:E93"/>
    <mergeCell ref="F92:F93"/>
    <mergeCell ref="G103:G104"/>
    <mergeCell ref="H103:H104"/>
    <mergeCell ref="A103:A104"/>
    <mergeCell ref="B103:B104"/>
    <mergeCell ref="C103:C104"/>
    <mergeCell ref="D103:D104"/>
    <mergeCell ref="E103:E104"/>
    <mergeCell ref="F103:F104"/>
    <mergeCell ref="G100:G101"/>
    <mergeCell ref="H100:H101"/>
    <mergeCell ref="A100:A101"/>
    <mergeCell ref="B100:B101"/>
    <mergeCell ref="C100:C101"/>
    <mergeCell ref="D100:D101"/>
    <mergeCell ref="E100:E101"/>
    <mergeCell ref="F100:F101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6:A107"/>
    <mergeCell ref="B106:B107"/>
    <mergeCell ref="C106:C107"/>
    <mergeCell ref="D106:D107"/>
    <mergeCell ref="E106:E107"/>
    <mergeCell ref="F106:F107"/>
    <mergeCell ref="G111:G112"/>
    <mergeCell ref="H111:H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111:A112"/>
    <mergeCell ref="B111:B112"/>
    <mergeCell ref="C111:C112"/>
    <mergeCell ref="D111:D112"/>
    <mergeCell ref="E111:E112"/>
    <mergeCell ref="F111:F112"/>
    <mergeCell ref="G115:G116"/>
    <mergeCell ref="H115:H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5:A116"/>
    <mergeCell ref="B115:B116"/>
    <mergeCell ref="C115:C116"/>
    <mergeCell ref="D115:D116"/>
    <mergeCell ref="E115:E116"/>
    <mergeCell ref="F115:F116"/>
    <mergeCell ref="B123:K123"/>
    <mergeCell ref="B124:H124"/>
    <mergeCell ref="G119:G120"/>
    <mergeCell ref="H119:H120"/>
    <mergeCell ref="A119:A120"/>
    <mergeCell ref="B119:B120"/>
    <mergeCell ref="C119:C120"/>
    <mergeCell ref="D119:D120"/>
    <mergeCell ref="E119:E120"/>
    <mergeCell ref="F119:F120"/>
  </mergeCells>
  <pageMargins left="0.45" right="0.15" top="0.25" bottom="0.23" header="0.19" footer="0.17"/>
  <pageSetup paperSize="9" scale="59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Central</vt:lpstr>
      <vt:lpstr>Eastern</vt:lpstr>
      <vt:lpstr>Northern</vt:lpstr>
      <vt:lpstr>Western</vt:lpstr>
      <vt:lpstr>Central-Roofing &amp; Profiles</vt:lpstr>
      <vt:lpstr>Central-Dayals</vt:lpstr>
      <vt:lpstr>Eastern-Roofing &amp; Profiles</vt:lpstr>
      <vt:lpstr> Eastern-Dayals</vt:lpstr>
      <vt:lpstr>Western-Roofing</vt:lpstr>
      <vt:lpstr>Northern-Roofing</vt:lpstr>
      <vt:lpstr>Norterhn-Dayals</vt:lpstr>
      <vt:lpstr>Central-Vinod</vt:lpstr>
      <vt:lpstr>Eastern-Vinod</vt:lpstr>
      <vt:lpstr>Northern Vinod</vt:lpstr>
      <vt:lpstr>Western-Dayals</vt:lpstr>
      <vt:lpstr>Western-Vinod</vt:lpstr>
      <vt:lpstr>' Eastern-Dayals'!Print_Area</vt:lpstr>
      <vt:lpstr>Central!Print_Area</vt:lpstr>
      <vt:lpstr>'Central-Dayals'!Print_Area</vt:lpstr>
      <vt:lpstr>'Central-Roofing &amp; Profiles'!Print_Area</vt:lpstr>
      <vt:lpstr>'Central-Vinod'!Print_Area</vt:lpstr>
      <vt:lpstr>Eastern!Print_Area</vt:lpstr>
      <vt:lpstr>'Eastern-Roofing &amp; Profiles'!Print_Area</vt:lpstr>
      <vt:lpstr>'Eastern-Vinod'!Print_Area</vt:lpstr>
      <vt:lpstr>'Norterhn-Dayals'!Print_Area</vt:lpstr>
      <vt:lpstr>Northern!Print_Area</vt:lpstr>
      <vt:lpstr>'Northern Vinod'!Print_Area</vt:lpstr>
      <vt:lpstr>'Northern-Roofing'!Print_Area</vt:lpstr>
      <vt:lpstr>Western!Print_Area</vt:lpstr>
      <vt:lpstr>'Western-Dayals'!Print_Area</vt:lpstr>
      <vt:lpstr>'Western-Roofing'!Print_Area</vt:lpstr>
      <vt:lpstr>'Western-Vinod'!Print_Area</vt:lpstr>
      <vt:lpstr>' Eastern-Dayals'!Print_Titles</vt:lpstr>
      <vt:lpstr>Central!Print_Titles</vt:lpstr>
      <vt:lpstr>'Central-Dayals'!Print_Titles</vt:lpstr>
      <vt:lpstr>'Central-Roofing &amp; Profiles'!Print_Titles</vt:lpstr>
      <vt:lpstr>'Central-Vinod'!Print_Titles</vt:lpstr>
      <vt:lpstr>Eastern!Print_Titles</vt:lpstr>
      <vt:lpstr>'Eastern-Roofing &amp; Profiles'!Print_Titles</vt:lpstr>
      <vt:lpstr>'Eastern-Vinod'!Print_Titles</vt:lpstr>
      <vt:lpstr>'Norterhn-Dayals'!Print_Titles</vt:lpstr>
      <vt:lpstr>Northern!Print_Titles</vt:lpstr>
      <vt:lpstr>'Northern Vinod'!Print_Titles</vt:lpstr>
      <vt:lpstr>'Northern-Roofing'!Print_Titles</vt:lpstr>
      <vt:lpstr>Western!Print_Titles</vt:lpstr>
      <vt:lpstr>'Western-Dayals'!Print_Titles</vt:lpstr>
      <vt:lpstr>'Western-Roofing'!Print_Titles</vt:lpstr>
      <vt:lpstr>'Western-Vinod'!Print_Titles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Lusiana Radinivuci</dc:creator>
  <cp:lastModifiedBy>Atonio Delana</cp:lastModifiedBy>
  <cp:lastPrinted>2022-05-01T20:19:08Z</cp:lastPrinted>
  <dcterms:created xsi:type="dcterms:W3CDTF">2016-11-24T22:29:31Z</dcterms:created>
  <dcterms:modified xsi:type="dcterms:W3CDTF">2022-11-04T03:03:21Z</dcterms:modified>
</cp:coreProperties>
</file>