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0" windowWidth="13500" windowHeight="9735" activeTab="2"/>
  </bookViews>
  <sheets>
    <sheet name="Guide" sheetId="2" r:id="rId1"/>
    <sheet name="Sheet2" sheetId="17" state="hidden" r:id="rId2"/>
    <sheet name="Template" sheetId="29"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5" i="29" l="1"/>
  <c r="F45" i="29"/>
  <c r="D45" i="29"/>
  <c r="E53" i="29" l="1"/>
  <c r="F52" i="29"/>
  <c r="E52" i="29"/>
  <c r="H52" i="29" s="1"/>
  <c r="D52" i="29"/>
  <c r="F48" i="29"/>
  <c r="E48" i="29"/>
  <c r="F47" i="29"/>
  <c r="E47" i="29"/>
  <c r="F41" i="29"/>
  <c r="E41" i="29"/>
  <c r="F39" i="29"/>
  <c r="E39" i="29"/>
  <c r="H39" i="29" s="1"/>
  <c r="D39" i="29"/>
  <c r="F38" i="29"/>
  <c r="E38" i="29"/>
  <c r="H38" i="29" s="1"/>
  <c r="D38" i="29"/>
  <c r="I34" i="29"/>
  <c r="F34" i="29"/>
  <c r="J34" i="29" s="1"/>
  <c r="E34" i="29"/>
  <c r="D34" i="29"/>
  <c r="D53" i="29" s="1"/>
  <c r="J32" i="29"/>
  <c r="I32" i="29"/>
  <c r="F29" i="29"/>
  <c r="F50" i="29" s="1"/>
  <c r="I28" i="29"/>
  <c r="J27" i="29"/>
  <c r="F27" i="29"/>
  <c r="E27" i="29"/>
  <c r="I27" i="29" s="1"/>
  <c r="D27" i="29"/>
  <c r="D29" i="29" s="1"/>
  <c r="F26" i="29"/>
  <c r="J26" i="29" s="1"/>
  <c r="E26" i="29"/>
  <c r="I26" i="29" s="1"/>
  <c r="D26" i="29"/>
  <c r="D43" i="29" s="1"/>
  <c r="J25" i="29"/>
  <c r="I25" i="29"/>
  <c r="J24" i="29"/>
  <c r="I24" i="29"/>
  <c r="F21" i="29"/>
  <c r="F40" i="29" s="1"/>
  <c r="J19" i="29"/>
  <c r="I19" i="29"/>
  <c r="F19" i="29"/>
  <c r="E19" i="29"/>
  <c r="D19" i="29"/>
  <c r="D41" i="29" s="1"/>
  <c r="H41" i="29" s="1"/>
  <c r="J18" i="29"/>
  <c r="I18" i="29"/>
  <c r="J16" i="29"/>
  <c r="I16" i="29"/>
  <c r="J14" i="29"/>
  <c r="F14" i="29"/>
  <c r="E14" i="29"/>
  <c r="E21" i="29" s="1"/>
  <c r="D14" i="29"/>
  <c r="D48" i="29" s="1"/>
  <c r="H48" i="29" s="1"/>
  <c r="J13" i="29"/>
  <c r="I13" i="29"/>
  <c r="J12" i="29"/>
  <c r="I12" i="29"/>
  <c r="J11" i="29"/>
  <c r="I11" i="29"/>
  <c r="E40" i="29" l="1"/>
  <c r="I21" i="29"/>
  <c r="D49" i="29"/>
  <c r="D44" i="29"/>
  <c r="D31" i="29"/>
  <c r="F43" i="29"/>
  <c r="H43" i="29" s="1"/>
  <c r="F44" i="29"/>
  <c r="F49" i="29"/>
  <c r="F53" i="29"/>
  <c r="H53" i="29" s="1"/>
  <c r="D21" i="29"/>
  <c r="D50" i="29" s="1"/>
  <c r="J21" i="29"/>
  <c r="J29" i="29"/>
  <c r="I14" i="29"/>
  <c r="E29" i="29"/>
  <c r="D40" i="29"/>
  <c r="H40" i="29" s="1"/>
  <c r="D47" i="29"/>
  <c r="H47" i="29" s="1"/>
  <c r="E43" i="29"/>
  <c r="F31" i="29"/>
  <c r="H44" i="29" l="1"/>
  <c r="E49" i="29"/>
  <c r="I29" i="29"/>
  <c r="E50" i="29"/>
  <c r="H50" i="29" s="1"/>
  <c r="E44" i="29"/>
  <c r="E31" i="29"/>
  <c r="H49" i="29"/>
  <c r="H45" i="29" l="1"/>
  <c r="I31" i="29"/>
  <c r="J31" i="29"/>
</calcChain>
</file>

<file path=xl/comments1.xml><?xml version="1.0" encoding="utf-8"?>
<comments xmlns="http://schemas.openxmlformats.org/spreadsheetml/2006/main">
  <authors>
    <author>Ashwin Singh</author>
    <author>Saimoni Veramu</author>
  </authors>
  <commentList>
    <comment ref="B38" authorId="0">
      <text>
        <r>
          <rPr>
            <b/>
            <sz val="9"/>
            <color indexed="81"/>
            <rFont val="Tahoma"/>
            <family val="2"/>
          </rPr>
          <t>Ashwin Singh:</t>
        </r>
        <r>
          <rPr>
            <sz val="9"/>
            <color indexed="81"/>
            <rFont val="Tahoma"/>
            <family val="2"/>
          </rPr>
          <t xml:space="preserve">
</t>
        </r>
        <r>
          <rPr>
            <u/>
            <sz val="9"/>
            <color indexed="81"/>
            <rFont val="Tahoma"/>
            <family val="2"/>
          </rPr>
          <t xml:space="preserve">Description
</t>
        </r>
        <r>
          <rPr>
            <sz val="9"/>
            <color indexed="81"/>
            <rFont val="Tahoma"/>
            <family val="2"/>
          </rPr>
          <t xml:space="preserve">One of the most common measures of financial strength, current ratio measures whether the business has enough current assets to meet it's due debts with the margin of safety.
</t>
        </r>
        <r>
          <rPr>
            <u/>
            <sz val="9"/>
            <color indexed="81"/>
            <rFont val="Tahoma"/>
            <family val="2"/>
          </rPr>
          <t>Use</t>
        </r>
        <r>
          <rPr>
            <sz val="9"/>
            <color indexed="81"/>
            <rFont val="Tahoma"/>
            <family val="2"/>
          </rPr>
          <t xml:space="preserve">
Acceptable ratio will depend on the nature of the industry and the form of it's current assets and liabilites. For e.g. the business may have current assets made up predominantly of cash and would therefore srvive with a relatively lower ratio.</t>
        </r>
      </text>
    </comment>
    <comment ref="B39" authorId="0">
      <text>
        <r>
          <rPr>
            <b/>
            <sz val="9"/>
            <color indexed="81"/>
            <rFont val="Tahoma"/>
            <family val="2"/>
          </rPr>
          <t>Ashwin Singh:</t>
        </r>
        <r>
          <rPr>
            <sz val="9"/>
            <color indexed="81"/>
            <rFont val="Tahoma"/>
            <family val="2"/>
          </rPr>
          <t xml:space="preserve">
</t>
        </r>
        <r>
          <rPr>
            <u/>
            <sz val="9"/>
            <color indexed="81"/>
            <rFont val="Tahoma"/>
            <family val="2"/>
          </rPr>
          <t>Description</t>
        </r>
        <r>
          <rPr>
            <sz val="9"/>
            <color indexed="81"/>
            <rFont val="Tahoma"/>
            <family val="2"/>
          </rPr>
          <t xml:space="preserve">
This is one of the best measures of liquidity. By excluding inventories, which could take some time to turn into cash unless the price is discounted, this calculation concentrates on real liquid assets.
</t>
        </r>
        <r>
          <rPr>
            <u/>
            <sz val="9"/>
            <color indexed="81"/>
            <rFont val="Tahoma"/>
            <family val="2"/>
          </rPr>
          <t>Use</t>
        </r>
        <r>
          <rPr>
            <sz val="9"/>
            <color indexed="81"/>
            <rFont val="Tahoma"/>
            <family val="2"/>
          </rPr>
          <t xml:space="preserve">
It helps answer the question: If the business does not receive income for a period, can it meet it's current obligations with the readily convertible "quick" funds on hand?</t>
        </r>
      </text>
    </comment>
    <comment ref="B40" authorId="0">
      <text>
        <r>
          <rPr>
            <b/>
            <sz val="9"/>
            <color indexed="81"/>
            <rFont val="Tahoma"/>
            <family val="2"/>
          </rPr>
          <t>Ashwin Singh:</t>
        </r>
        <r>
          <rPr>
            <sz val="9"/>
            <color indexed="81"/>
            <rFont val="Tahoma"/>
            <family val="2"/>
          </rPr>
          <t xml:space="preserve">
</t>
        </r>
        <r>
          <rPr>
            <u/>
            <sz val="9"/>
            <color indexed="81"/>
            <rFont val="Tahoma"/>
            <family val="2"/>
          </rPr>
          <t>Description</t>
        </r>
        <r>
          <rPr>
            <sz val="9"/>
            <color indexed="81"/>
            <rFont val="Tahoma"/>
            <family val="2"/>
          </rPr>
          <t xml:space="preserve">
This ratio indicates the extent to which the business is reliant on debt financing versus equity to fund the assets of the business. This ratio is heavily used by lenders in banking convenants, therefore another reason to monitor this ratio is to ensure the business does not breach bank covenants.
</t>
        </r>
        <r>
          <rPr>
            <u/>
            <sz val="9"/>
            <color indexed="81"/>
            <rFont val="Tahoma"/>
            <family val="2"/>
          </rPr>
          <t>Use</t>
        </r>
        <r>
          <rPr>
            <sz val="9"/>
            <color indexed="81"/>
            <rFont val="Tahoma"/>
            <family val="2"/>
          </rPr>
          <t xml:space="preserve">
Generally speaking, the higher this ratio, the more difficult it will be to obtain further borrowings.</t>
        </r>
      </text>
    </comment>
    <comment ref="B41" authorId="0">
      <text>
        <r>
          <rPr>
            <b/>
            <sz val="9"/>
            <color indexed="81"/>
            <rFont val="Tahoma"/>
            <family val="2"/>
          </rPr>
          <t>Ashwin Singh:</t>
        </r>
        <r>
          <rPr>
            <sz val="9"/>
            <color indexed="81"/>
            <rFont val="Tahoma"/>
            <family val="2"/>
          </rPr>
          <t xml:space="preserve">
</t>
        </r>
        <r>
          <rPr>
            <u/>
            <sz val="9"/>
            <color indexed="81"/>
            <rFont val="Tahoma"/>
            <family val="2"/>
          </rPr>
          <t>Description</t>
        </r>
        <r>
          <rPr>
            <sz val="9"/>
            <color indexed="81"/>
            <rFont val="Tahoma"/>
            <family val="2"/>
          </rPr>
          <t xml:space="preserve">
This ratio measures the % of assets being financed by liablities.</t>
        </r>
        <r>
          <rPr>
            <u/>
            <sz val="9"/>
            <color indexed="81"/>
            <rFont val="Tahoma"/>
            <family val="2"/>
          </rPr>
          <t xml:space="preserve">
Use</t>
        </r>
        <r>
          <rPr>
            <sz val="9"/>
            <color indexed="81"/>
            <rFont val="Tahoma"/>
            <family val="2"/>
          </rPr>
          <t xml:space="preserve">
Generally speaking, this ratio should be less than 1, indicating adequacy of total assets to finance all debt.</t>
        </r>
      </text>
    </comment>
    <comment ref="B43" authorId="0">
      <text>
        <r>
          <rPr>
            <b/>
            <sz val="9"/>
            <color indexed="81"/>
            <rFont val="Tahoma"/>
            <family val="2"/>
          </rPr>
          <t>Ashwin Singh:</t>
        </r>
        <r>
          <rPr>
            <sz val="9"/>
            <color indexed="81"/>
            <rFont val="Tahoma"/>
            <family val="2"/>
          </rPr>
          <t xml:space="preserve">
</t>
        </r>
        <r>
          <rPr>
            <u/>
            <sz val="9"/>
            <color indexed="81"/>
            <rFont val="Tahoma"/>
            <family val="2"/>
          </rPr>
          <t xml:space="preserve">Description
</t>
        </r>
        <r>
          <rPr>
            <sz val="9"/>
            <color indexed="81"/>
            <rFont val="Tahoma"/>
            <family val="2"/>
          </rPr>
          <t xml:space="preserve">Gross profit margin is the % of sales dollars remaining to pay general expenses following the deducion of the costs of sales.
</t>
        </r>
        <r>
          <rPr>
            <u/>
            <sz val="9"/>
            <color indexed="81"/>
            <rFont val="Tahoma"/>
            <family val="2"/>
          </rPr>
          <t xml:space="preserve">Use
</t>
        </r>
        <r>
          <rPr>
            <sz val="9"/>
            <color indexed="81"/>
            <rFont val="Tahoma"/>
            <family val="2"/>
          </rPr>
          <t xml:space="preserve">Analysis of this margin will assist in assessing the efficiency of the business, including the efficiency of pricing, stock purchasing procedures and handling. Well-designed and exected processes keep costs low and increase the gross margin. 
</t>
        </r>
      </text>
    </comment>
    <comment ref="B44" authorId="0">
      <text>
        <r>
          <rPr>
            <b/>
            <sz val="9"/>
            <color indexed="81"/>
            <rFont val="Tahoma"/>
            <family val="2"/>
          </rPr>
          <t>Ashwin Singh:</t>
        </r>
        <r>
          <rPr>
            <sz val="9"/>
            <color indexed="81"/>
            <rFont val="Tahoma"/>
            <family val="2"/>
          </rPr>
          <t xml:space="preserve">
</t>
        </r>
        <r>
          <rPr>
            <u/>
            <sz val="9"/>
            <color indexed="81"/>
            <rFont val="Tahoma"/>
            <family val="2"/>
          </rPr>
          <t>Description</t>
        </r>
        <r>
          <rPr>
            <sz val="9"/>
            <color indexed="81"/>
            <rFont val="Tahoma"/>
            <family val="2"/>
          </rPr>
          <t xml:space="preserve">
This EBIT margin is the % of sales dollars left after deducting the costs of sales and all expnses, except income taxes.
</t>
        </r>
        <r>
          <rPr>
            <u/>
            <sz val="9"/>
            <color indexed="81"/>
            <rFont val="Tahoma"/>
            <family val="2"/>
          </rPr>
          <t xml:space="preserve">Use
</t>
        </r>
        <r>
          <rPr>
            <sz val="9"/>
            <color indexed="81"/>
            <rFont val="Tahoma"/>
            <family val="2"/>
          </rPr>
          <t xml:space="preserve">This measure enables to review performance of a business in terms of return on sales of the business. The higher the EBIT margin, the lower the company's operating expenses are in relation to total revenue.
</t>
        </r>
      </text>
    </comment>
    <comment ref="B45" authorId="0">
      <text>
        <r>
          <rPr>
            <b/>
            <sz val="9"/>
            <color indexed="81"/>
            <rFont val="Tahoma"/>
            <family val="2"/>
          </rPr>
          <t>Ashwin Singh:</t>
        </r>
        <r>
          <rPr>
            <sz val="9"/>
            <color indexed="81"/>
            <rFont val="Tahoma"/>
            <family val="2"/>
          </rPr>
          <t xml:space="preserve">
</t>
        </r>
        <r>
          <rPr>
            <u/>
            <sz val="9"/>
            <color indexed="81"/>
            <rFont val="Tahoma"/>
            <family val="2"/>
          </rPr>
          <t>Description</t>
        </r>
        <r>
          <rPr>
            <sz val="9"/>
            <color indexed="81"/>
            <rFont val="Tahoma"/>
            <family val="2"/>
          </rPr>
          <t xml:space="preserve">
The net profit margin is calculated after tax and interest and includes any other non-trading income.
</t>
        </r>
        <r>
          <rPr>
            <u/>
            <sz val="9"/>
            <color indexed="81"/>
            <rFont val="Tahoma"/>
            <family val="2"/>
          </rPr>
          <t>Use</t>
        </r>
        <r>
          <rPr>
            <sz val="9"/>
            <color indexed="81"/>
            <rFont val="Tahoma"/>
            <family val="2"/>
          </rPr>
          <t xml:space="preserve">
This measure should be used to compare the overall results of the business against other tim periods. In deciding which periods should be used in the comparison, the type of business should be considered.
</t>
        </r>
      </text>
    </comment>
    <comment ref="B47" authorId="0">
      <text>
        <r>
          <rPr>
            <b/>
            <sz val="9"/>
            <color indexed="81"/>
            <rFont val="Tahoma"/>
            <family val="2"/>
          </rPr>
          <t>Ashwin Singh:</t>
        </r>
        <r>
          <rPr>
            <sz val="9"/>
            <color indexed="81"/>
            <rFont val="Tahoma"/>
            <family val="2"/>
          </rPr>
          <t xml:space="preserve">
</t>
        </r>
        <r>
          <rPr>
            <u/>
            <sz val="9"/>
            <color indexed="81"/>
            <rFont val="Tahoma"/>
            <family val="2"/>
          </rPr>
          <t>Description</t>
        </r>
        <r>
          <rPr>
            <sz val="9"/>
            <color indexed="81"/>
            <rFont val="Tahoma"/>
            <family val="2"/>
          </rPr>
          <t xml:space="preserve">
This ratio measures % of stock on hand included in the overall assets of the business.
</t>
        </r>
        <r>
          <rPr>
            <u/>
            <sz val="9"/>
            <color indexed="81"/>
            <rFont val="Tahoma"/>
            <family val="2"/>
          </rPr>
          <t xml:space="preserve">Use
</t>
        </r>
        <r>
          <rPr>
            <sz val="9"/>
            <color indexed="81"/>
            <rFont val="Tahoma"/>
            <family val="2"/>
          </rPr>
          <t>If a high % of a business's assets are tied up in stock and it does not have a relativley high turnover rate, it may be a signal that something is wrong and there could be potential for a stock write-down/off.</t>
        </r>
      </text>
    </comment>
    <comment ref="B48" authorId="0">
      <text>
        <r>
          <rPr>
            <b/>
            <sz val="9"/>
            <color indexed="81"/>
            <rFont val="Tahoma"/>
            <family val="2"/>
          </rPr>
          <t>Ashwin Singh:</t>
        </r>
        <r>
          <rPr>
            <sz val="9"/>
            <color indexed="81"/>
            <rFont val="Tahoma"/>
            <family val="2"/>
          </rPr>
          <t xml:space="preserve">
</t>
        </r>
        <r>
          <rPr>
            <u/>
            <sz val="9"/>
            <color indexed="81"/>
            <rFont val="Tahoma"/>
            <family val="2"/>
          </rPr>
          <t>Description</t>
        </r>
        <r>
          <rPr>
            <sz val="9"/>
            <color indexed="81"/>
            <rFont val="Tahoma"/>
            <family val="2"/>
          </rPr>
          <t xml:space="preserve">
This ratio measures the ability of a business to use it's assets to generate sales.</t>
        </r>
        <r>
          <rPr>
            <u/>
            <sz val="9"/>
            <color indexed="81"/>
            <rFont val="Tahoma"/>
            <family val="2"/>
          </rPr>
          <t xml:space="preserve">
Use</t>
        </r>
        <r>
          <rPr>
            <sz val="9"/>
            <color indexed="81"/>
            <rFont val="Tahoma"/>
            <family val="2"/>
          </rPr>
          <t xml:space="preserve">
The lower this ratio, as compared to historical data for the business and industry data, the more sluggish the business sales are.  This may indicate a problem with one or more of the asset categories composing total assets - stock, debtors or fixed assets. Each asset class should be reviewed to determine where the problem lies.</t>
        </r>
      </text>
    </comment>
    <comment ref="B49" authorId="0">
      <text>
        <r>
          <rPr>
            <b/>
            <sz val="9"/>
            <color indexed="81"/>
            <rFont val="Tahoma"/>
            <family val="2"/>
          </rPr>
          <t>Ashwin Singh:</t>
        </r>
        <r>
          <rPr>
            <sz val="9"/>
            <color indexed="81"/>
            <rFont val="Tahoma"/>
            <family val="2"/>
          </rPr>
          <t xml:space="preserve">
</t>
        </r>
        <r>
          <rPr>
            <u/>
            <sz val="9"/>
            <color indexed="81"/>
            <rFont val="Tahoma"/>
            <family val="2"/>
          </rPr>
          <t>Description</t>
        </r>
        <r>
          <rPr>
            <sz val="9"/>
            <color indexed="81"/>
            <rFont val="Tahoma"/>
            <family val="2"/>
          </rPr>
          <t xml:space="preserve">
The return on assets measure indicates how efficiently profits profits are being generated from the assets employed in the business when compared with the ratios of businesses in a similar business.
</t>
        </r>
        <r>
          <rPr>
            <u/>
            <sz val="9"/>
            <color indexed="81"/>
            <rFont val="Tahoma"/>
            <family val="2"/>
          </rPr>
          <t>Use</t>
        </r>
        <r>
          <rPr>
            <sz val="9"/>
            <color indexed="81"/>
            <rFont val="Tahoma"/>
            <family val="2"/>
          </rPr>
          <t xml:space="preserve">
This ratio will only have meaning when compared with the ratios of others in similar organizations. A low ratio in comparison with industry averages indicates an inefficient use of business assets.</t>
        </r>
      </text>
    </comment>
    <comment ref="B50" authorId="0">
      <text>
        <r>
          <rPr>
            <b/>
            <sz val="9"/>
            <color indexed="81"/>
            <rFont val="Tahoma"/>
            <family val="2"/>
          </rPr>
          <t>Ashwin Singh:</t>
        </r>
        <r>
          <rPr>
            <sz val="9"/>
            <color indexed="81"/>
            <rFont val="Tahoma"/>
            <family val="2"/>
          </rPr>
          <t xml:space="preserve">
</t>
        </r>
        <r>
          <rPr>
            <u/>
            <sz val="9"/>
            <color indexed="81"/>
            <rFont val="Tahoma"/>
            <family val="2"/>
          </rPr>
          <t>Description</t>
        </r>
        <r>
          <rPr>
            <sz val="9"/>
            <color indexed="81"/>
            <rFont val="Tahoma"/>
            <family val="2"/>
          </rPr>
          <t xml:space="preserve">
This ratio is perhaps the most important of all as it tells you, whether or not all the effort put into the business is, in addtion to achieving th e strategic objective, returning an appropriate return on investment.
</t>
        </r>
        <r>
          <rPr>
            <u/>
            <sz val="9"/>
            <color indexed="81"/>
            <rFont val="Tahoma"/>
            <family val="2"/>
          </rPr>
          <t>Use</t>
        </r>
        <r>
          <rPr>
            <sz val="9"/>
            <color indexed="81"/>
            <rFont val="Tahoma"/>
            <family val="2"/>
          </rPr>
          <t xml:space="preserve">
If the ROI is less than the rate of return on an alternative, low risk or risk-free investment, such as a term deposit, this raises the question of the overall investment in this business. A high ROI means investment compares favourably to investment costs.</t>
        </r>
      </text>
    </comment>
    <comment ref="D55" authorId="1">
      <text>
        <r>
          <rPr>
            <b/>
            <sz val="9"/>
            <color indexed="81"/>
            <rFont val="Tahoma"/>
            <family val="2"/>
          </rPr>
          <t>Please select from menu</t>
        </r>
      </text>
    </comment>
  </commentList>
</comments>
</file>

<file path=xl/sharedStrings.xml><?xml version="1.0" encoding="utf-8"?>
<sst xmlns="http://schemas.openxmlformats.org/spreadsheetml/2006/main" count="86" uniqueCount="76">
  <si>
    <t>FIJI PROCUREMENT OFFICE</t>
  </si>
  <si>
    <t>Tender No &amp; Details</t>
  </si>
  <si>
    <t>Company Name</t>
  </si>
  <si>
    <t>FINANCIAL STATEMENTS</t>
  </si>
  <si>
    <t>Y1</t>
  </si>
  <si>
    <t>Y2</t>
  </si>
  <si>
    <t>Y3</t>
  </si>
  <si>
    <t>PLEASE FILL IN DETAILS/COMMENTARY IN YELLOW SHADED CELLS</t>
  </si>
  <si>
    <t>Year</t>
  </si>
  <si>
    <t>Balance Sheet</t>
  </si>
  <si>
    <t>Current Assets</t>
  </si>
  <si>
    <t>Fixed Assets</t>
  </si>
  <si>
    <t>Total Assets</t>
  </si>
  <si>
    <t>Current Liabilities</t>
  </si>
  <si>
    <t>Fixed Liabilities</t>
  </si>
  <si>
    <t>Total Liabilities</t>
  </si>
  <si>
    <t>Income Statement</t>
  </si>
  <si>
    <t>Expenses</t>
  </si>
  <si>
    <t>Cash</t>
  </si>
  <si>
    <t>Cash + Cash Equivalents</t>
  </si>
  <si>
    <t>FINANCIAL ASSESEMENT</t>
  </si>
  <si>
    <t>ASSESMENT</t>
  </si>
  <si>
    <t>ACCEPTABLE CRITERIA</t>
  </si>
  <si>
    <t>COMMENT ON TREND</t>
  </si>
  <si>
    <t>Weak</t>
  </si>
  <si>
    <t>Acceptable</t>
  </si>
  <si>
    <t>Good</t>
  </si>
  <si>
    <t>Current Ratio</t>
  </si>
  <si>
    <t>&gt;0.04</t>
  </si>
  <si>
    <t>Working Capital</t>
  </si>
  <si>
    <t>Cash Coverage Ratio</t>
  </si>
  <si>
    <t>GUIDE TO UNDERSTANDING RATIOS USED</t>
  </si>
  <si>
    <t>A Financial viability assessment evaluates the risk that, over the life of a proposed contract, a tenderer:</t>
  </si>
  <si>
    <t xml:space="preserve"> - may not be able to deliver the goods and services which are specified in the contract; or</t>
  </si>
  <si>
    <t xml:space="preserve"> - may not be able to fulfil guarantees or warranties provided for in the contract.</t>
  </si>
  <si>
    <t>LIQUIDITY RATIOS</t>
  </si>
  <si>
    <t>These ratios provide an indication of the liquidity and cash flow. It indicate the ability of a company to meet short term debts.</t>
  </si>
  <si>
    <t xml:space="preserve"> In Total Liabilities to Assets Ratio, This measures a company's ability to absorb asset reductions arising from operating loses without jeopardizing its ability to satisfy creditors and other financial obligations.</t>
  </si>
  <si>
    <t>PROFITABILITY RATIOS</t>
  </si>
  <si>
    <t>Provides a snapshot of the tenderer:</t>
  </si>
  <si>
    <t xml:space="preserve"> - whether the tenderer has a track record of profitable operations, as measured by profits generated in at least two out of the three most recent financial years; and</t>
  </si>
  <si>
    <t xml:space="preserve"> - whether there is an upward or downward trend in relation to the tenderer’s sales, expenses and net profit.</t>
  </si>
  <si>
    <t>The higher this ratio, the business is to handle pressue. For Return on Assets,  high percentage rate will tell you your company is well run, and has a healthy return on assets.</t>
  </si>
  <si>
    <t>GENERAL ASSESSMENT</t>
  </si>
  <si>
    <t>FINANCIAL VIABILITY ASSESMENT</t>
  </si>
  <si>
    <t>FINANCIAL POSITION</t>
  </si>
  <si>
    <t>%change(y2 vs y1)</t>
  </si>
  <si>
    <t>%change(y3 vs y2)</t>
  </si>
  <si>
    <t>EBIT Margin</t>
  </si>
  <si>
    <t>Gross Profit</t>
  </si>
  <si>
    <t>Other Income</t>
  </si>
  <si>
    <t>Net Profit before Interest and Tax</t>
  </si>
  <si>
    <t>Cost of Sales</t>
  </si>
  <si>
    <t>Net Profit after Interest and Tax</t>
  </si>
  <si>
    <t>Total Comprehensive Income</t>
  </si>
  <si>
    <t>Net Sales(total sales less returns,allowances and discounts)</t>
  </si>
  <si>
    <t>Bank overdraft</t>
  </si>
  <si>
    <t>Total Stock on hand</t>
  </si>
  <si>
    <t>Total Equity</t>
  </si>
  <si>
    <t>Net Profit Margin</t>
  </si>
  <si>
    <t>PROFITABILITY MEASURES</t>
  </si>
  <si>
    <t>Gross Profit Margin</t>
  </si>
  <si>
    <t>EFFICIENCY MEASURES</t>
  </si>
  <si>
    <t>CASHFLOW, LIQUIDITY &amp; SOLVENCY MEASURES</t>
  </si>
  <si>
    <t>Quick(acid) Ratio</t>
  </si>
  <si>
    <t>Leverage(gearing) Ratio</t>
  </si>
  <si>
    <t>Debt to Asset Ratio</t>
  </si>
  <si>
    <t>Total Stock on hand to total assets</t>
  </si>
  <si>
    <t>Total Asset Turnover</t>
  </si>
  <si>
    <t>EBIT Return on Assets</t>
  </si>
  <si>
    <t>EBIT Return on Equity</t>
  </si>
  <si>
    <t>Average</t>
  </si>
  <si>
    <t>&gt;1</t>
  </si>
  <si>
    <t>&lt;1</t>
  </si>
  <si>
    <t>NOTE: CALCULATION ABOVE IS BASED ON AVERAGE OF PAST 3 YEARS</t>
  </si>
  <si>
    <t>Income tax (expense)/benefit &amp; Interest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</si>
</sst>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_(* #,##0.000_);_(* \(#,##0.00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9"/>
      <color indexed="81"/>
      <name val="Tahoma"/>
      <family val="2"/>
    </font>
    <font>
      <b/>
      <sz val="14"/>
      <color theme="1"/>
      <name val="Calibri"/>
      <family val="2"/>
      <scheme val="minor"/>
    </font>
    <font>
      <b/>
      <sz val="13"/>
      <color theme="0"/>
      <name val="Arial"/>
      <family val="2"/>
    </font>
    <font>
      <sz val="11"/>
      <color theme="0"/>
      <name val="Arial"/>
      <family val="2"/>
    </font>
    <font>
      <sz val="11"/>
      <color theme="1"/>
      <name val="Arial"/>
      <family val="2"/>
    </font>
    <font>
      <b/>
      <sz val="11"/>
      <color theme="1"/>
      <name val="Arial"/>
      <family val="2"/>
    </font>
    <font>
      <sz val="10"/>
      <color theme="1"/>
      <name val="Arial"/>
      <family val="2"/>
    </font>
    <font>
      <b/>
      <sz val="10"/>
      <color theme="0"/>
      <name val="Arial"/>
      <family val="2"/>
    </font>
    <font>
      <b/>
      <sz val="10"/>
      <name val="Arial"/>
      <family val="2"/>
    </font>
    <font>
      <b/>
      <sz val="10"/>
      <color theme="1"/>
      <name val="Arial"/>
      <family val="2"/>
    </font>
    <font>
      <sz val="10"/>
      <color theme="0"/>
      <name val="Arial"/>
      <family val="2"/>
    </font>
    <font>
      <b/>
      <sz val="13"/>
      <color theme="1"/>
      <name val="Arial"/>
      <family val="2"/>
    </font>
    <font>
      <sz val="13"/>
      <color theme="1"/>
      <name val="Arial"/>
      <family val="2"/>
    </font>
    <font>
      <u/>
      <sz val="10"/>
      <color theme="1"/>
      <name val="Arial"/>
      <family val="2"/>
    </font>
    <font>
      <sz val="9"/>
      <color indexed="81"/>
      <name val="Tahoma"/>
      <family val="2"/>
    </font>
    <font>
      <u/>
      <sz val="9"/>
      <color indexed="81"/>
      <name val="Tahoma"/>
      <family val="2"/>
    </font>
  </fonts>
  <fills count="10">
    <fill>
      <patternFill patternType="none"/>
    </fill>
    <fill>
      <patternFill patternType="gray125"/>
    </fill>
    <fill>
      <patternFill patternType="solid">
        <fgColor theme="3"/>
        <bgColor indexed="64"/>
      </patternFill>
    </fill>
    <fill>
      <patternFill patternType="solid">
        <fgColor rgb="FFFFFFCC"/>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FF0000"/>
        <bgColor indexed="64"/>
      </patternFill>
    </fill>
    <fill>
      <patternFill patternType="solid">
        <fgColor theme="9" tint="-0.249977111117893"/>
        <bgColor indexed="64"/>
      </patternFill>
    </fill>
    <fill>
      <patternFill patternType="solid">
        <fgColor theme="5" tint="-0.249977111117893"/>
        <bgColor indexed="64"/>
      </patternFill>
    </fill>
  </fills>
  <borders count="46">
    <border>
      <left/>
      <right/>
      <top/>
      <bottom/>
      <diagonal/>
    </border>
    <border>
      <left style="thick">
        <color theme="0"/>
      </left>
      <right/>
      <top/>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medium">
        <color theme="0"/>
      </left>
      <right style="thin">
        <color indexed="64"/>
      </right>
      <top style="medium">
        <color theme="0"/>
      </top>
      <bottom style="medium">
        <color theme="0"/>
      </bottom>
      <diagonal/>
    </border>
    <border>
      <left style="thin">
        <color indexed="64"/>
      </left>
      <right style="thin">
        <color indexed="64"/>
      </right>
      <top style="medium">
        <color theme="0"/>
      </top>
      <bottom style="medium">
        <color theme="0"/>
      </bottom>
      <diagonal/>
    </border>
    <border>
      <left style="thin">
        <color indexed="64"/>
      </left>
      <right style="medium">
        <color theme="0"/>
      </right>
      <top style="medium">
        <color theme="0"/>
      </top>
      <bottom style="medium">
        <color theme="0"/>
      </bottom>
      <diagonal/>
    </border>
    <border>
      <left style="medium">
        <color theme="0"/>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style="thick">
        <color theme="0"/>
      </left>
      <right style="thick">
        <color theme="0"/>
      </right>
      <top style="thick">
        <color theme="0"/>
      </top>
      <bottom style="thick">
        <color theme="0"/>
      </bottom>
      <diagonal/>
    </border>
    <border>
      <left/>
      <right/>
      <top/>
      <bottom style="thick">
        <color theme="0"/>
      </bottom>
      <diagonal/>
    </border>
    <border>
      <left/>
      <right/>
      <top style="medium">
        <color theme="0"/>
      </top>
      <bottom/>
      <diagonal/>
    </border>
    <border>
      <left/>
      <right style="medium">
        <color theme="0"/>
      </right>
      <top/>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right style="thick">
        <color theme="0"/>
      </right>
      <top/>
      <bottom style="thick">
        <color theme="0"/>
      </bottom>
      <diagonal/>
    </border>
    <border>
      <left style="medium">
        <color theme="0"/>
      </left>
      <right/>
      <top/>
      <bottom style="medium">
        <color theme="0"/>
      </bottom>
      <diagonal/>
    </border>
    <border>
      <left style="thick">
        <color theme="0"/>
      </left>
      <right/>
      <top/>
      <bottom style="thick">
        <color theme="0"/>
      </bottom>
      <diagonal/>
    </border>
    <border>
      <left style="medium">
        <color indexed="64"/>
      </left>
      <right/>
      <top style="medium">
        <color indexed="64"/>
      </top>
      <bottom/>
      <diagonal/>
    </border>
    <border>
      <left/>
      <right/>
      <top style="medium">
        <color indexed="64"/>
      </top>
      <bottom/>
      <diagonal/>
    </border>
    <border>
      <left style="medium">
        <color theme="0"/>
      </left>
      <right style="medium">
        <color theme="0"/>
      </right>
      <top style="medium">
        <color indexed="64"/>
      </top>
      <bottom style="medium">
        <color theme="0"/>
      </bottom>
      <diagonal/>
    </border>
    <border>
      <left style="medium">
        <color theme="0"/>
      </left>
      <right style="medium">
        <color indexed="64"/>
      </right>
      <top style="medium">
        <color indexed="64"/>
      </top>
      <bottom style="medium">
        <color theme="0"/>
      </bottom>
      <diagonal/>
    </border>
    <border>
      <left style="medium">
        <color indexed="64"/>
      </left>
      <right/>
      <top/>
      <bottom/>
      <diagonal/>
    </border>
    <border>
      <left style="medium">
        <color theme="0"/>
      </left>
      <right style="medium">
        <color indexed="64"/>
      </right>
      <top style="medium">
        <color theme="0"/>
      </top>
      <bottom style="medium">
        <color theme="0"/>
      </bottom>
      <diagonal/>
    </border>
    <border>
      <left style="medium">
        <color indexed="64"/>
      </left>
      <right/>
      <top/>
      <bottom style="medium">
        <color indexed="64"/>
      </bottom>
      <diagonal/>
    </border>
    <border>
      <left/>
      <right/>
      <top/>
      <bottom style="medium">
        <color indexed="64"/>
      </bottom>
      <diagonal/>
    </border>
    <border>
      <left style="medium">
        <color theme="0"/>
      </left>
      <right style="medium">
        <color theme="0"/>
      </right>
      <top style="medium">
        <color theme="0"/>
      </top>
      <bottom style="medium">
        <color indexed="64"/>
      </bottom>
      <diagonal/>
    </border>
    <border>
      <left style="medium">
        <color theme="0"/>
      </left>
      <right style="medium">
        <color indexed="64"/>
      </right>
      <top style="medium">
        <color theme="0"/>
      </top>
      <bottom style="medium">
        <color indexed="64"/>
      </bottom>
      <diagonal/>
    </border>
    <border>
      <left style="medium">
        <color theme="0"/>
      </left>
      <right/>
      <top style="medium">
        <color theme="0"/>
      </top>
      <bottom/>
      <diagonal/>
    </border>
    <border>
      <left/>
      <right style="medium">
        <color theme="0"/>
      </right>
      <top style="medium">
        <color theme="0"/>
      </top>
      <bottom/>
      <diagonal/>
    </border>
    <border>
      <left/>
      <right/>
      <top/>
      <bottom style="medium">
        <color theme="0"/>
      </bottom>
      <diagonal/>
    </border>
    <border>
      <left/>
      <right style="medium">
        <color theme="0"/>
      </right>
      <top/>
      <bottom style="medium">
        <color theme="0"/>
      </bottom>
      <diagonal/>
    </border>
    <border>
      <left/>
      <right style="medium">
        <color indexed="64"/>
      </right>
      <top style="medium">
        <color indexed="64"/>
      </top>
      <bottom/>
      <diagonal/>
    </border>
    <border>
      <left style="thick">
        <color theme="0"/>
      </left>
      <right style="thick">
        <color theme="0"/>
      </right>
      <top style="thick">
        <color theme="0"/>
      </top>
      <bottom style="medium">
        <color indexed="64"/>
      </bottom>
      <diagonal/>
    </border>
    <border>
      <left style="thick">
        <color theme="0"/>
      </left>
      <right style="thick">
        <color theme="0"/>
      </right>
      <top style="medium">
        <color indexed="64"/>
      </top>
      <bottom style="thick">
        <color theme="0"/>
      </bottom>
      <diagonal/>
    </border>
    <border>
      <left style="thick">
        <color theme="0"/>
      </left>
      <right style="thick">
        <color theme="0"/>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ck">
        <color theme="0"/>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4">
    <xf numFmtId="0" fontId="0" fillId="0" borderId="0" xfId="0"/>
    <xf numFmtId="0" fontId="4" fillId="0" borderId="0" xfId="0" applyFont="1" applyAlignment="1">
      <alignment wrapText="1"/>
    </xf>
    <xf numFmtId="0" fontId="0" fillId="0" borderId="0" xfId="0" applyAlignment="1">
      <alignment wrapText="1"/>
    </xf>
    <xf numFmtId="0" fontId="0" fillId="0" borderId="0" xfId="0" applyAlignment="1">
      <alignment horizontal="left" vertical="center" wrapText="1"/>
    </xf>
    <xf numFmtId="0" fontId="2" fillId="0" borderId="0" xfId="0" applyFont="1" applyAlignment="1">
      <alignment wrapText="1"/>
    </xf>
    <xf numFmtId="0" fontId="2" fillId="0" borderId="0" xfId="0" applyFont="1" applyAlignment="1">
      <alignment horizontal="left" vertical="center" wrapText="1"/>
    </xf>
    <xf numFmtId="0" fontId="0" fillId="0" borderId="0" xfId="0" applyAlignment="1">
      <alignment horizontal="left" vertical="center" indent="1"/>
    </xf>
    <xf numFmtId="0" fontId="6" fillId="2" borderId="0" xfId="0" applyFont="1" applyFill="1"/>
    <xf numFmtId="0" fontId="7" fillId="0" borderId="0" xfId="0" applyFont="1"/>
    <xf numFmtId="0" fontId="8" fillId="0" borderId="0" xfId="0" applyFont="1"/>
    <xf numFmtId="0" fontId="7" fillId="0" borderId="0" xfId="0" applyFont="1" applyFill="1"/>
    <xf numFmtId="0" fontId="9" fillId="0" borderId="0" xfId="0" applyFont="1"/>
    <xf numFmtId="0" fontId="10" fillId="0" borderId="0" xfId="0" applyFont="1" applyFill="1" applyBorder="1" applyAlignment="1">
      <alignment wrapText="1"/>
    </xf>
    <xf numFmtId="0" fontId="9" fillId="0" borderId="0" xfId="0" applyFont="1" applyFill="1" applyBorder="1" applyAlignment="1">
      <alignment horizontal="center"/>
    </xf>
    <xf numFmtId="0" fontId="10" fillId="2" borderId="5" xfId="0" applyFont="1" applyFill="1" applyBorder="1" applyAlignment="1">
      <alignment horizontal="center"/>
    </xf>
    <xf numFmtId="0" fontId="10" fillId="2" borderId="6" xfId="0" applyFont="1" applyFill="1" applyBorder="1" applyAlignment="1">
      <alignment horizontal="center"/>
    </xf>
    <xf numFmtId="0" fontId="10" fillId="2" borderId="7" xfId="0" applyFont="1" applyFill="1" applyBorder="1" applyAlignment="1">
      <alignment horizontal="center"/>
    </xf>
    <xf numFmtId="0" fontId="10" fillId="0" borderId="0" xfId="0" applyFont="1" applyFill="1" applyBorder="1" applyAlignment="1">
      <alignment horizontal="center"/>
    </xf>
    <xf numFmtId="0" fontId="10" fillId="4" borderId="8" xfId="0" applyFont="1" applyFill="1" applyBorder="1" applyAlignment="1">
      <alignment wrapText="1"/>
    </xf>
    <xf numFmtId="0" fontId="10" fillId="0" borderId="8" xfId="0" applyFont="1" applyFill="1" applyBorder="1" applyAlignment="1">
      <alignment wrapText="1"/>
    </xf>
    <xf numFmtId="0" fontId="9" fillId="0" borderId="0" xfId="0" applyFont="1" applyFill="1" applyBorder="1"/>
    <xf numFmtId="0" fontId="9" fillId="5" borderId="0" xfId="0" applyFont="1" applyFill="1" applyBorder="1"/>
    <xf numFmtId="44" fontId="9" fillId="0" borderId="0" xfId="2" applyNumberFormat="1" applyFont="1" applyFill="1" applyBorder="1"/>
    <xf numFmtId="0" fontId="9" fillId="0" borderId="0" xfId="0" applyFont="1" applyBorder="1"/>
    <xf numFmtId="0" fontId="9" fillId="0" borderId="13" xfId="0" applyFont="1" applyBorder="1"/>
    <xf numFmtId="0" fontId="9" fillId="0" borderId="14" xfId="0" applyFont="1" applyFill="1" applyBorder="1"/>
    <xf numFmtId="44" fontId="12" fillId="6" borderId="12" xfId="2" applyNumberFormat="1" applyFont="1" applyFill="1" applyBorder="1"/>
    <xf numFmtId="0" fontId="9" fillId="0" borderId="0" xfId="0" applyFont="1" applyFill="1"/>
    <xf numFmtId="44" fontId="9" fillId="5" borderId="12" xfId="2" applyNumberFormat="1" applyFont="1" applyFill="1" applyBorder="1"/>
    <xf numFmtId="0" fontId="9" fillId="0" borderId="15" xfId="0" applyFont="1" applyFill="1" applyBorder="1"/>
    <xf numFmtId="0" fontId="7" fillId="0" borderId="16" xfId="0" applyFont="1" applyBorder="1"/>
    <xf numFmtId="0" fontId="10" fillId="2" borderId="15" xfId="0" applyFont="1" applyFill="1" applyBorder="1" applyAlignment="1">
      <alignment horizontal="center" vertical="center" wrapText="1"/>
    </xf>
    <xf numFmtId="0" fontId="9" fillId="0" borderId="0" xfId="0" applyFont="1" applyFill="1" applyBorder="1" applyAlignment="1">
      <alignment vertical="center"/>
    </xf>
    <xf numFmtId="0" fontId="10" fillId="2" borderId="15" xfId="0" applyFont="1" applyFill="1" applyBorder="1" applyAlignment="1">
      <alignment horizontal="center" vertical="center"/>
    </xf>
    <xf numFmtId="0" fontId="9" fillId="0" borderId="18" xfId="0" applyFont="1" applyFill="1" applyBorder="1"/>
    <xf numFmtId="0" fontId="12" fillId="9" borderId="19" xfId="0" applyFont="1" applyFill="1" applyBorder="1" applyAlignment="1">
      <alignment horizontal="center"/>
    </xf>
    <xf numFmtId="0" fontId="12" fillId="8" borderId="0" xfId="0" applyFont="1" applyFill="1" applyBorder="1" applyAlignment="1">
      <alignment horizontal="center"/>
    </xf>
    <xf numFmtId="0" fontId="9" fillId="0" borderId="0" xfId="0" applyFont="1" applyAlignment="1">
      <alignment horizontal="center"/>
    </xf>
    <xf numFmtId="0" fontId="9" fillId="5" borderId="0" xfId="0" applyFont="1" applyFill="1" applyBorder="1" applyAlignment="1">
      <alignment wrapText="1"/>
    </xf>
    <xf numFmtId="2" fontId="9" fillId="5" borderId="15" xfId="0" applyNumberFormat="1" applyFont="1" applyFill="1" applyBorder="1" applyAlignment="1">
      <alignment horizontal="right"/>
    </xf>
    <xf numFmtId="0" fontId="9" fillId="5" borderId="20" xfId="0" applyFont="1" applyFill="1" applyBorder="1"/>
    <xf numFmtId="0" fontId="9" fillId="5" borderId="21" xfId="0" applyFont="1" applyFill="1" applyBorder="1"/>
    <xf numFmtId="0" fontId="9" fillId="5" borderId="15" xfId="0" applyFont="1" applyFill="1" applyBorder="1" applyAlignment="1">
      <alignment wrapText="1"/>
    </xf>
    <xf numFmtId="0" fontId="9" fillId="5" borderId="15" xfId="0" applyFont="1" applyFill="1" applyBorder="1"/>
    <xf numFmtId="0" fontId="9" fillId="5" borderId="22" xfId="0" applyFont="1" applyFill="1" applyBorder="1"/>
    <xf numFmtId="2" fontId="9" fillId="5" borderId="0" xfId="0" applyNumberFormat="1" applyFont="1" applyFill="1" applyBorder="1" applyAlignment="1">
      <alignment horizontal="right"/>
    </xf>
    <xf numFmtId="44" fontId="9" fillId="5" borderId="15" xfId="2" applyFont="1" applyFill="1" applyBorder="1" applyAlignment="1">
      <alignment horizontal="right"/>
    </xf>
    <xf numFmtId="2" fontId="7" fillId="0" borderId="0" xfId="0" applyNumberFormat="1" applyFont="1" applyAlignment="1">
      <alignment horizontal="right"/>
    </xf>
    <xf numFmtId="0" fontId="15" fillId="0" borderId="0" xfId="0" applyFont="1"/>
    <xf numFmtId="0" fontId="7" fillId="0" borderId="22" xfId="0" applyFont="1" applyBorder="1"/>
    <xf numFmtId="0" fontId="7" fillId="0" borderId="0" xfId="0" applyFont="1" applyProtection="1"/>
    <xf numFmtId="0" fontId="7" fillId="0" borderId="0" xfId="0" applyFont="1" applyFill="1" applyAlignment="1"/>
    <xf numFmtId="44" fontId="9" fillId="3" borderId="12" xfId="2" applyNumberFormat="1" applyFont="1" applyFill="1" applyBorder="1" applyProtection="1">
      <protection locked="0"/>
    </xf>
    <xf numFmtId="0" fontId="9" fillId="3" borderId="15" xfId="0" applyFont="1" applyFill="1" applyBorder="1" applyAlignment="1" applyProtection="1">
      <alignment wrapText="1"/>
      <protection locked="0"/>
    </xf>
    <xf numFmtId="9" fontId="9" fillId="0" borderId="0" xfId="3" applyFont="1"/>
    <xf numFmtId="0" fontId="9" fillId="0" borderId="0" xfId="0" applyFont="1" applyFill="1" applyBorder="1" applyAlignment="1">
      <alignment wrapText="1"/>
    </xf>
    <xf numFmtId="0" fontId="6" fillId="2" borderId="0" xfId="0" applyFont="1" applyFill="1" applyAlignment="1">
      <alignment wrapText="1"/>
    </xf>
    <xf numFmtId="0" fontId="7" fillId="0" borderId="0" xfId="0" applyFont="1" applyAlignment="1">
      <alignment wrapText="1"/>
    </xf>
    <xf numFmtId="0" fontId="9" fillId="0" borderId="0" xfId="0" applyFont="1" applyFill="1" applyBorder="1" applyAlignment="1">
      <alignment horizontal="center" wrapText="1"/>
    </xf>
    <xf numFmtId="0" fontId="9" fillId="0" borderId="0" xfId="0" applyFont="1" applyAlignment="1">
      <alignment wrapText="1"/>
    </xf>
    <xf numFmtId="0" fontId="16" fillId="0" borderId="0" xfId="0" applyFont="1" applyAlignment="1">
      <alignment wrapText="1"/>
    </xf>
    <xf numFmtId="9" fontId="9" fillId="0" borderId="0" xfId="3" applyFont="1" applyAlignment="1">
      <alignment wrapText="1"/>
    </xf>
    <xf numFmtId="0" fontId="12" fillId="7" borderId="0" xfId="0" applyFont="1" applyFill="1" applyBorder="1" applyAlignment="1">
      <alignment horizontal="center" wrapText="1"/>
    </xf>
    <xf numFmtId="0" fontId="9" fillId="5" borderId="20" xfId="0" applyFont="1" applyFill="1" applyBorder="1" applyAlignment="1">
      <alignment wrapText="1"/>
    </xf>
    <xf numFmtId="0" fontId="7" fillId="0" borderId="24" xfId="0" applyFont="1" applyBorder="1" applyAlignment="1">
      <alignment wrapText="1"/>
    </xf>
    <xf numFmtId="0" fontId="7" fillId="0" borderId="0" xfId="0" applyFont="1" applyFill="1" applyAlignment="1">
      <alignment wrapText="1"/>
    </xf>
    <xf numFmtId="44" fontId="9" fillId="5" borderId="11" xfId="2" applyNumberFormat="1" applyFont="1" applyFill="1" applyBorder="1"/>
    <xf numFmtId="0" fontId="9" fillId="0" borderId="26" xfId="0" applyFont="1" applyBorder="1"/>
    <xf numFmtId="44" fontId="9" fillId="6" borderId="27" xfId="2" applyNumberFormat="1" applyFont="1" applyFill="1" applyBorder="1"/>
    <xf numFmtId="44" fontId="9" fillId="6" borderId="28" xfId="2" applyNumberFormat="1" applyFont="1" applyFill="1" applyBorder="1"/>
    <xf numFmtId="0" fontId="9" fillId="5" borderId="29" xfId="0" applyFont="1" applyFill="1" applyBorder="1" applyAlignment="1">
      <alignment wrapText="1"/>
    </xf>
    <xf numFmtId="44" fontId="9" fillId="3" borderId="30" xfId="2" applyNumberFormat="1" applyFont="1" applyFill="1" applyBorder="1" applyProtection="1">
      <protection locked="0"/>
    </xf>
    <xf numFmtId="0" fontId="12" fillId="0" borderId="0" xfId="0" applyFont="1" applyBorder="1"/>
    <xf numFmtId="44" fontId="12" fillId="6" borderId="30" xfId="2" applyNumberFormat="1" applyFont="1" applyFill="1" applyBorder="1"/>
    <xf numFmtId="0" fontId="12" fillId="5" borderId="31" xfId="0" applyFont="1" applyFill="1" applyBorder="1" applyAlignment="1">
      <alignment wrapText="1"/>
    </xf>
    <xf numFmtId="0" fontId="9" fillId="0" borderId="32" xfId="0" applyFont="1" applyBorder="1"/>
    <xf numFmtId="44" fontId="12" fillId="6" borderId="33" xfId="2" applyNumberFormat="1" applyFont="1" applyFill="1" applyBorder="1"/>
    <xf numFmtId="0" fontId="10" fillId="0" borderId="35" xfId="0" applyFont="1" applyFill="1" applyBorder="1" applyAlignment="1">
      <alignment horizontal="center"/>
    </xf>
    <xf numFmtId="0" fontId="10" fillId="0" borderId="17" xfId="0" applyFont="1" applyFill="1" applyBorder="1" applyAlignment="1">
      <alignment horizontal="center"/>
    </xf>
    <xf numFmtId="0" fontId="10" fillId="0" borderId="36" xfId="0" applyFont="1" applyFill="1" applyBorder="1" applyAlignment="1">
      <alignment horizontal="center"/>
    </xf>
    <xf numFmtId="0" fontId="12" fillId="0" borderId="26" xfId="0" applyFont="1" applyBorder="1" applyAlignment="1">
      <alignment horizontal="center"/>
    </xf>
    <xf numFmtId="44" fontId="9" fillId="5" borderId="30" xfId="2" applyNumberFormat="1" applyFont="1" applyFill="1" applyBorder="1"/>
    <xf numFmtId="0" fontId="9" fillId="0" borderId="32" xfId="0" applyFont="1" applyFill="1" applyBorder="1"/>
    <xf numFmtId="44" fontId="9" fillId="5" borderId="33" xfId="2" applyNumberFormat="1" applyFont="1" applyFill="1" applyBorder="1"/>
    <xf numFmtId="44" fontId="9" fillId="5" borderId="34" xfId="2" applyNumberFormat="1" applyFont="1" applyFill="1" applyBorder="1"/>
    <xf numFmtId="0" fontId="13" fillId="2" borderId="37" xfId="0" applyFont="1" applyFill="1" applyBorder="1"/>
    <xf numFmtId="0" fontId="13" fillId="2" borderId="38" xfId="0" applyFont="1" applyFill="1" applyBorder="1"/>
    <xf numFmtId="44" fontId="9" fillId="3" borderId="33" xfId="2" applyNumberFormat="1" applyFont="1" applyFill="1" applyBorder="1" applyProtection="1">
      <protection locked="0"/>
    </xf>
    <xf numFmtId="44" fontId="9" fillId="3" borderId="34" xfId="2" applyNumberFormat="1" applyFont="1" applyFill="1" applyBorder="1" applyProtection="1">
      <protection locked="0"/>
    </xf>
    <xf numFmtId="0" fontId="7" fillId="0" borderId="0" xfId="0" applyFont="1" applyBorder="1"/>
    <xf numFmtId="2" fontId="9" fillId="5" borderId="21" xfId="0" applyNumberFormat="1" applyFont="1" applyFill="1" applyBorder="1" applyAlignment="1">
      <alignment horizontal="right"/>
    </xf>
    <xf numFmtId="0" fontId="9" fillId="5" borderId="21" xfId="0" applyFont="1" applyFill="1" applyBorder="1" applyAlignment="1">
      <alignment wrapText="1"/>
    </xf>
    <xf numFmtId="0" fontId="9" fillId="0" borderId="26" xfId="0" applyFont="1" applyFill="1" applyBorder="1"/>
    <xf numFmtId="0" fontId="9" fillId="5" borderId="26" xfId="0" applyFont="1" applyFill="1" applyBorder="1" applyAlignment="1">
      <alignment horizontal="center"/>
    </xf>
    <xf numFmtId="0" fontId="12" fillId="5" borderId="26" xfId="0" applyFont="1" applyFill="1" applyBorder="1" applyAlignment="1">
      <alignment horizontal="center" wrapText="1"/>
    </xf>
    <xf numFmtId="0" fontId="12" fillId="5" borderId="26" xfId="0" applyFont="1" applyFill="1" applyBorder="1" applyAlignment="1">
      <alignment horizontal="center"/>
    </xf>
    <xf numFmtId="2" fontId="9" fillId="0" borderId="0" xfId="0" applyNumberFormat="1" applyFont="1" applyFill="1" applyBorder="1" applyAlignment="1">
      <alignment horizontal="center"/>
    </xf>
    <xf numFmtId="2" fontId="9" fillId="5" borderId="40" xfId="0" applyNumberFormat="1" applyFont="1" applyFill="1" applyBorder="1" applyAlignment="1">
      <alignment horizontal="right"/>
    </xf>
    <xf numFmtId="2" fontId="9" fillId="0" borderId="32" xfId="1" applyNumberFormat="1" applyFont="1" applyFill="1" applyBorder="1" applyAlignment="1">
      <alignment horizontal="center"/>
    </xf>
    <xf numFmtId="2" fontId="9" fillId="5" borderId="41" xfId="0" applyNumberFormat="1" applyFont="1" applyFill="1" applyBorder="1" applyAlignment="1">
      <alignment horizontal="right"/>
    </xf>
    <xf numFmtId="0" fontId="9" fillId="5" borderId="42" xfId="0" applyFont="1" applyFill="1" applyBorder="1" applyAlignment="1">
      <alignment wrapText="1"/>
    </xf>
    <xf numFmtId="0" fontId="9" fillId="5" borderId="42" xfId="0" applyFont="1" applyFill="1" applyBorder="1"/>
    <xf numFmtId="0" fontId="9" fillId="5" borderId="41" xfId="0" applyFont="1" applyFill="1" applyBorder="1"/>
    <xf numFmtId="0" fontId="9" fillId="0" borderId="39" xfId="0" applyFont="1" applyBorder="1" applyAlignment="1">
      <alignment horizontal="center"/>
    </xf>
    <xf numFmtId="2" fontId="9" fillId="0" borderId="0" xfId="0" applyNumberFormat="1" applyFont="1" applyBorder="1" applyAlignment="1">
      <alignment horizontal="right"/>
    </xf>
    <xf numFmtId="0" fontId="9" fillId="0" borderId="43" xfId="0" applyFont="1" applyBorder="1" applyAlignment="1">
      <alignment horizontal="center"/>
    </xf>
    <xf numFmtId="2" fontId="9" fillId="0" borderId="32" xfId="0" applyNumberFormat="1" applyFont="1" applyBorder="1" applyAlignment="1">
      <alignment horizontal="right"/>
    </xf>
    <xf numFmtId="0" fontId="9" fillId="5" borderId="40" xfId="0" applyFont="1" applyFill="1" applyBorder="1" applyAlignment="1">
      <alignment wrapText="1"/>
    </xf>
    <xf numFmtId="0" fontId="9" fillId="5" borderId="40" xfId="0" applyFont="1" applyFill="1" applyBorder="1"/>
    <xf numFmtId="0" fontId="9" fillId="0" borderId="44" xfId="0" applyFont="1" applyBorder="1" applyAlignment="1">
      <alignment horizontal="center"/>
    </xf>
    <xf numFmtId="2" fontId="13" fillId="5" borderId="0" xfId="0" applyNumberFormat="1" applyFont="1" applyFill="1" applyBorder="1" applyAlignment="1">
      <alignment wrapText="1"/>
    </xf>
    <xf numFmtId="2" fontId="13" fillId="5" borderId="0" xfId="0" applyNumberFormat="1" applyFont="1" applyFill="1" applyBorder="1"/>
    <xf numFmtId="2" fontId="9" fillId="5" borderId="0" xfId="0" applyNumberFormat="1" applyFont="1" applyFill="1" applyBorder="1" applyAlignment="1">
      <alignment horizontal="center"/>
    </xf>
    <xf numFmtId="0" fontId="9" fillId="3" borderId="0" xfId="0" applyFont="1" applyFill="1" applyBorder="1" applyAlignment="1" applyProtection="1">
      <alignment wrapText="1"/>
      <protection locked="0"/>
    </xf>
    <xf numFmtId="2" fontId="9" fillId="5" borderId="32" xfId="0" applyNumberFormat="1" applyFont="1" applyFill="1" applyBorder="1" applyAlignment="1">
      <alignment horizontal="right"/>
    </xf>
    <xf numFmtId="0" fontId="9" fillId="5" borderId="45" xfId="0" applyFont="1" applyFill="1" applyBorder="1"/>
    <xf numFmtId="2" fontId="9" fillId="5" borderId="19" xfId="0" applyNumberFormat="1" applyFont="1" applyFill="1" applyBorder="1" applyAlignment="1">
      <alignment horizontal="right"/>
    </xf>
    <xf numFmtId="2" fontId="9" fillId="5" borderId="26" xfId="0" applyNumberFormat="1" applyFont="1" applyFill="1" applyBorder="1" applyAlignment="1">
      <alignment horizontal="right"/>
    </xf>
    <xf numFmtId="0" fontId="9" fillId="0" borderId="16" xfId="0" applyFont="1" applyFill="1" applyBorder="1"/>
    <xf numFmtId="2" fontId="9" fillId="0" borderId="26" xfId="0" applyNumberFormat="1" applyFont="1" applyBorder="1" applyAlignment="1">
      <alignment horizontal="right"/>
    </xf>
    <xf numFmtId="0" fontId="5" fillId="2" borderId="0" xfId="0" applyFont="1" applyFill="1" applyAlignment="1">
      <alignment wrapText="1"/>
    </xf>
    <xf numFmtId="164" fontId="6" fillId="2" borderId="0" xfId="1" applyNumberFormat="1" applyFont="1" applyFill="1" applyAlignment="1">
      <alignment horizontal="center"/>
    </xf>
    <xf numFmtId="0" fontId="8" fillId="0" borderId="0" xfId="0" applyFont="1" applyAlignment="1">
      <alignment wrapText="1"/>
    </xf>
    <xf numFmtId="164" fontId="7" fillId="0" borderId="0" xfId="1" applyNumberFormat="1" applyFont="1" applyFill="1" applyAlignment="1">
      <alignment horizontal="center"/>
    </xf>
    <xf numFmtId="164" fontId="9" fillId="0" borderId="0" xfId="1" applyNumberFormat="1" applyFont="1" applyFill="1" applyBorder="1" applyAlignment="1">
      <alignment horizontal="center"/>
    </xf>
    <xf numFmtId="0" fontId="10" fillId="2" borderId="0" xfId="0" applyFont="1" applyFill="1" applyAlignment="1">
      <alignment wrapText="1"/>
    </xf>
    <xf numFmtId="164" fontId="10" fillId="0" borderId="0" xfId="1" applyNumberFormat="1" applyFont="1" applyFill="1" applyBorder="1" applyAlignment="1">
      <alignment horizontal="center"/>
    </xf>
    <xf numFmtId="0" fontId="11" fillId="0" borderId="0" xfId="0" applyFont="1" applyFill="1" applyAlignment="1">
      <alignment wrapText="1"/>
    </xf>
    <xf numFmtId="17" fontId="11" fillId="3" borderId="11" xfId="0" applyNumberFormat="1" applyFont="1" applyFill="1" applyBorder="1" applyAlignment="1" applyProtection="1">
      <alignment horizontal="center"/>
      <protection locked="0"/>
    </xf>
    <xf numFmtId="0" fontId="12" fillId="5" borderId="25" xfId="0" applyFont="1" applyFill="1" applyBorder="1" applyAlignment="1">
      <alignment wrapText="1"/>
    </xf>
    <xf numFmtId="0" fontId="12" fillId="5" borderId="29" xfId="0" applyFont="1" applyFill="1" applyBorder="1" applyAlignment="1">
      <alignment wrapText="1"/>
    </xf>
    <xf numFmtId="0" fontId="9" fillId="5" borderId="31" xfId="0" applyFont="1" applyFill="1" applyBorder="1" applyAlignment="1">
      <alignment wrapText="1"/>
    </xf>
    <xf numFmtId="164" fontId="9" fillId="5" borderId="0" xfId="1" applyNumberFormat="1" applyFont="1" applyFill="1" applyBorder="1" applyAlignment="1">
      <alignment horizontal="center"/>
    </xf>
    <xf numFmtId="0" fontId="10" fillId="2" borderId="23" xfId="0" applyFont="1" applyFill="1" applyBorder="1" applyAlignment="1">
      <alignment wrapText="1"/>
    </xf>
    <xf numFmtId="0" fontId="9" fillId="0" borderId="8" xfId="0" applyFont="1" applyFill="1" applyBorder="1" applyAlignment="1">
      <alignment wrapText="1"/>
    </xf>
    <xf numFmtId="164" fontId="9" fillId="0" borderId="26" xfId="1" applyNumberFormat="1" applyFont="1" applyFill="1" applyBorder="1" applyAlignment="1">
      <alignment horizontal="center"/>
    </xf>
    <xf numFmtId="164" fontId="12" fillId="0" borderId="0" xfId="1" applyNumberFormat="1" applyFont="1" applyFill="1" applyBorder="1" applyAlignment="1">
      <alignment horizontal="center"/>
    </xf>
    <xf numFmtId="164" fontId="12" fillId="0" borderId="32" xfId="1" applyNumberFormat="1" applyFont="1" applyFill="1" applyBorder="1" applyAlignment="1">
      <alignment horizontal="center"/>
    </xf>
    <xf numFmtId="164" fontId="12" fillId="0" borderId="26" xfId="1" applyNumberFormat="1" applyFont="1" applyFill="1" applyBorder="1" applyAlignment="1">
      <alignment horizontal="center"/>
    </xf>
    <xf numFmtId="0" fontId="14" fillId="0" borderId="0" xfId="0" applyFont="1" applyAlignment="1">
      <alignment wrapText="1"/>
    </xf>
    <xf numFmtId="164" fontId="9" fillId="0" borderId="0" xfId="1" applyNumberFormat="1" applyFont="1" applyFill="1" applyAlignment="1">
      <alignment horizontal="center"/>
    </xf>
    <xf numFmtId="0" fontId="9" fillId="5" borderId="29" xfId="0" applyFont="1" applyFill="1" applyBorder="1" applyAlignment="1"/>
    <xf numFmtId="0" fontId="9" fillId="3" borderId="1" xfId="0" applyFont="1" applyFill="1" applyBorder="1" applyAlignment="1" applyProtection="1">
      <alignment horizontal="center"/>
      <protection locked="0"/>
    </xf>
    <xf numFmtId="0" fontId="9" fillId="3" borderId="0" xfId="0" applyFont="1" applyFill="1" applyBorder="1" applyAlignment="1" applyProtection="1">
      <alignment horizontal="center"/>
      <protection locked="0"/>
    </xf>
    <xf numFmtId="0" fontId="9" fillId="3" borderId="2" xfId="0" applyFont="1" applyFill="1" applyBorder="1" applyAlignment="1" applyProtection="1">
      <alignment horizontal="center"/>
      <protection locked="0"/>
    </xf>
    <xf numFmtId="0" fontId="9" fillId="3" borderId="3" xfId="0" applyFont="1" applyFill="1" applyBorder="1" applyAlignment="1" applyProtection="1">
      <alignment horizontal="center"/>
      <protection locked="0"/>
    </xf>
    <xf numFmtId="0" fontId="9" fillId="3" borderId="4" xfId="0" applyFont="1" applyFill="1" applyBorder="1" applyAlignment="1" applyProtection="1">
      <alignment horizontal="center"/>
      <protection locked="0"/>
    </xf>
    <xf numFmtId="0" fontId="10" fillId="2" borderId="9"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0" xfId="0" applyFont="1" applyFill="1" applyBorder="1" applyAlignment="1">
      <alignment horizontal="center" vertical="center"/>
    </xf>
    <xf numFmtId="0" fontId="13" fillId="2" borderId="0" xfId="0" applyFont="1" applyFill="1" applyBorder="1" applyAlignment="1">
      <alignment horizontal="center" vertical="center" wrapText="1"/>
    </xf>
    <xf numFmtId="0" fontId="9" fillId="3" borderId="19" xfId="0" applyFont="1" applyFill="1" applyBorder="1" applyAlignment="1" applyProtection="1">
      <alignment horizontal="left" wrapText="1"/>
      <protection locked="0"/>
    </xf>
    <xf numFmtId="0" fontId="9" fillId="3" borderId="21" xfId="0" applyFont="1" applyFill="1" applyBorder="1" applyAlignment="1" applyProtection="1">
      <alignment horizontal="left" wrapText="1"/>
      <protection locked="0"/>
    </xf>
    <xf numFmtId="0" fontId="14" fillId="3" borderId="0" xfId="0" applyFont="1" applyFill="1" applyAlignment="1" applyProtection="1">
      <alignment horizontal="center"/>
      <protection locked="0"/>
    </xf>
  </cellXfs>
  <cellStyles count="4">
    <cellStyle name="Comma" xfId="1" builtinId="3"/>
    <cellStyle name="Currency" xfId="2" builtinId="4"/>
    <cellStyle name="Normal" xfId="0" builtinId="0"/>
    <cellStyle name="Percent" xfId="3" builtinId="5"/>
  </cellStyles>
  <dxfs count="39">
    <dxf>
      <fill>
        <patternFill>
          <bgColor theme="5"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5" tint="-0.24994659260841701"/>
        </patternFill>
      </fill>
    </dxf>
    <dxf>
      <fill>
        <patternFill>
          <bgColor rgb="FFFF0000"/>
        </patternFill>
      </fill>
    </dxf>
    <dxf>
      <fill>
        <patternFill>
          <bgColor rgb="FFFF0000"/>
        </patternFill>
      </fill>
    </dxf>
    <dxf>
      <fill>
        <patternFill>
          <bgColor rgb="FFFF0000"/>
        </patternFill>
      </fill>
    </dxf>
    <dxf>
      <fill>
        <patternFill>
          <bgColor theme="5" tint="-0.24994659260841701"/>
        </patternFill>
      </fill>
    </dxf>
    <dxf>
      <fill>
        <patternFill>
          <bgColor theme="9" tint="-0.24994659260841701"/>
        </patternFill>
      </fill>
    </dxf>
    <dxf>
      <fill>
        <patternFill>
          <bgColor rgb="FFFF0000"/>
        </patternFill>
      </fill>
    </dxf>
    <dxf>
      <fill>
        <patternFill>
          <bgColor theme="5" tint="-0.24994659260841701"/>
        </patternFill>
      </fill>
    </dxf>
    <dxf>
      <fill>
        <patternFill>
          <bgColor theme="9" tint="-0.24994659260841701"/>
        </patternFill>
      </fill>
    </dxf>
    <dxf>
      <fill>
        <patternFill>
          <bgColor rgb="FFFF0000"/>
        </patternFill>
      </fill>
    </dxf>
    <dxf>
      <fill>
        <patternFill>
          <bgColor theme="5" tint="-0.24994659260841701"/>
        </patternFill>
      </fill>
    </dxf>
    <dxf>
      <fill>
        <patternFill>
          <bgColor theme="9" tint="-0.24994659260841701"/>
        </patternFill>
      </fill>
    </dxf>
    <dxf>
      <fill>
        <patternFill>
          <bgColor rgb="FFFF0000"/>
        </patternFill>
      </fill>
    </dxf>
    <dxf>
      <fill>
        <patternFill>
          <bgColor theme="5" tint="-0.24994659260841701"/>
        </patternFill>
      </fill>
    </dxf>
    <dxf>
      <fill>
        <patternFill>
          <bgColor theme="9" tint="-0.24994659260841701"/>
        </patternFill>
      </fill>
    </dxf>
    <dxf>
      <fill>
        <patternFill>
          <bgColor rgb="FFFF0000"/>
        </patternFill>
      </fill>
    </dxf>
    <dxf>
      <fill>
        <patternFill>
          <bgColor theme="9" tint="-0.24994659260841701"/>
        </patternFill>
      </fill>
    </dxf>
    <dxf>
      <fill>
        <patternFill>
          <bgColor theme="5" tint="-0.24994659260841701"/>
        </patternFill>
      </fill>
    </dxf>
    <dxf>
      <fill>
        <patternFill>
          <bgColor rgb="FFFF0000"/>
        </patternFill>
      </fill>
    </dxf>
    <dxf>
      <fill>
        <patternFill>
          <bgColor theme="9" tint="-0.24994659260841701"/>
        </patternFill>
      </fill>
    </dxf>
    <dxf>
      <fill>
        <patternFill>
          <bgColor theme="5" tint="-0.24994659260841701"/>
        </patternFill>
      </fill>
    </dxf>
    <dxf>
      <fill>
        <patternFill>
          <bgColor rgb="FFFF0000"/>
        </patternFill>
      </fill>
    </dxf>
    <dxf>
      <fill>
        <patternFill>
          <bgColor theme="9" tint="-0.24994659260841701"/>
        </patternFill>
      </fill>
    </dxf>
    <dxf>
      <fill>
        <patternFill>
          <bgColor theme="9" tint="-0.24994659260841701"/>
        </patternFill>
      </fill>
    </dxf>
    <dxf>
      <fill>
        <patternFill>
          <bgColor theme="9" tint="-0.24994659260841701"/>
        </patternFill>
      </fill>
    </dxf>
    <dxf>
      <font>
        <color theme="0"/>
      </font>
      <fill>
        <patternFill>
          <fgColor rgb="FFFF0000"/>
          <bgColor rgb="FFFF0000"/>
        </patternFill>
      </fill>
    </dxf>
    <dxf>
      <fill>
        <patternFill>
          <bgColor theme="5" tint="-0.24994659260841701"/>
        </patternFill>
      </fill>
    </dxf>
    <dxf>
      <font>
        <color theme="0"/>
      </font>
      <fill>
        <patternFill>
          <bgColor theme="9" tint="-0.499984740745262"/>
        </patternFill>
      </fill>
    </dxf>
    <dxf>
      <fill>
        <patternFill>
          <bgColor theme="5" tint="-0.24994659260841701"/>
        </patternFill>
      </fill>
    </dxf>
    <dxf>
      <fill>
        <patternFill>
          <bgColor theme="9" tint="-0.24994659260841701"/>
        </patternFill>
      </fill>
    </dxf>
    <dxf>
      <fill>
        <patternFill>
          <bgColor rgb="FFFF0000"/>
        </patternFill>
      </fill>
    </dxf>
    <dxf>
      <fill>
        <patternFill>
          <bgColor theme="5"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13</xdr:col>
      <xdr:colOff>2286000</xdr:colOff>
      <xdr:row>0</xdr:row>
      <xdr:rowOff>28576</xdr:rowOff>
    </xdr:from>
    <xdr:to>
      <xdr:col>13</xdr:col>
      <xdr:colOff>2666999</xdr:colOff>
      <xdr:row>2</xdr:row>
      <xdr:rowOff>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92175" y="28576"/>
          <a:ext cx="380999" cy="390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20"/>
  <sheetViews>
    <sheetView workbookViewId="0">
      <selection activeCell="A19" sqref="A19"/>
    </sheetView>
  </sheetViews>
  <sheetFormatPr defaultRowHeight="15" x14ac:dyDescent="0.25"/>
  <cols>
    <col min="1" max="1" width="152.85546875" style="2" customWidth="1"/>
  </cols>
  <sheetData>
    <row r="1" spans="1:1" ht="18.75" x14ac:dyDescent="0.3">
      <c r="A1" s="1" t="s">
        <v>31</v>
      </c>
    </row>
    <row r="3" spans="1:1" x14ac:dyDescent="0.25">
      <c r="A3" s="2" t="s">
        <v>32</v>
      </c>
    </row>
    <row r="4" spans="1:1" x14ac:dyDescent="0.25">
      <c r="A4" s="3" t="s">
        <v>33</v>
      </c>
    </row>
    <row r="5" spans="1:1" x14ac:dyDescent="0.25">
      <c r="A5" s="3" t="s">
        <v>34</v>
      </c>
    </row>
    <row r="7" spans="1:1" x14ac:dyDescent="0.25">
      <c r="A7" s="4" t="s">
        <v>35</v>
      </c>
    </row>
    <row r="8" spans="1:1" x14ac:dyDescent="0.25">
      <c r="A8" s="2" t="s">
        <v>36</v>
      </c>
    </row>
    <row r="9" spans="1:1" ht="30" x14ac:dyDescent="0.25">
      <c r="A9" s="3" t="s">
        <v>37</v>
      </c>
    </row>
    <row r="10" spans="1:1" x14ac:dyDescent="0.25">
      <c r="A10" s="3"/>
    </row>
    <row r="11" spans="1:1" x14ac:dyDescent="0.25">
      <c r="A11" s="5" t="s">
        <v>38</v>
      </c>
    </row>
    <row r="12" spans="1:1" x14ac:dyDescent="0.25">
      <c r="A12" t="s">
        <v>39</v>
      </c>
    </row>
    <row r="13" spans="1:1" x14ac:dyDescent="0.25">
      <c r="A13" s="6" t="s">
        <v>40</v>
      </c>
    </row>
    <row r="14" spans="1:1" x14ac:dyDescent="0.25">
      <c r="A14" s="6" t="s">
        <v>41</v>
      </c>
    </row>
    <row r="15" spans="1:1" x14ac:dyDescent="0.25">
      <c r="A15" s="3"/>
    </row>
    <row r="16" spans="1:1" x14ac:dyDescent="0.25">
      <c r="A16" t="s">
        <v>42</v>
      </c>
    </row>
    <row r="17" spans="1:1" x14ac:dyDescent="0.25">
      <c r="A17" s="3"/>
    </row>
    <row r="18" spans="1:1" x14ac:dyDescent="0.25">
      <c r="A18" s="3"/>
    </row>
    <row r="19" spans="1:1" x14ac:dyDescent="0.25">
      <c r="A19" s="3"/>
    </row>
    <row r="20" spans="1:1" x14ac:dyDescent="0.25">
      <c r="A20" s="3"/>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6"/>
  <sheetViews>
    <sheetView workbookViewId="0">
      <selection activeCell="B6" sqref="B6"/>
    </sheetView>
  </sheetViews>
  <sheetFormatPr defaultRowHeight="15" x14ac:dyDescent="0.25"/>
  <sheetData>
    <row r="2" spans="2:2" x14ac:dyDescent="0.25">
      <c r="B2">
        <v>1.2</v>
      </c>
    </row>
    <row r="3" spans="2:2" x14ac:dyDescent="0.25">
      <c r="B3">
        <v>0.5</v>
      </c>
    </row>
    <row r="4" spans="2:2" x14ac:dyDescent="0.25">
      <c r="B4">
        <v>0.04</v>
      </c>
    </row>
    <row r="5" spans="2:2" x14ac:dyDescent="0.25">
      <c r="B5">
        <v>0.06</v>
      </c>
    </row>
    <row r="6" spans="2:2" x14ac:dyDescent="0.25">
      <c r="B6">
        <v>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58"/>
  <sheetViews>
    <sheetView tabSelected="1" view="pageLayout" topLeftCell="B19" zoomScale="80" zoomScaleNormal="70" zoomScalePageLayoutView="80" workbookViewId="0">
      <selection activeCell="J38" sqref="J38"/>
    </sheetView>
  </sheetViews>
  <sheetFormatPr defaultColWidth="0" defaultRowHeight="14.25" x14ac:dyDescent="0.2"/>
  <cols>
    <col min="1" max="1" width="1.7109375" style="8" customWidth="1"/>
    <col min="2" max="2" width="43.85546875" style="57" bestFit="1" customWidth="1"/>
    <col min="3" max="3" width="1.42578125" style="8" customWidth="1"/>
    <col min="4" max="6" width="15.140625" style="8" bestFit="1" customWidth="1"/>
    <col min="7" max="7" width="1.42578125" style="10" customWidth="1"/>
    <col min="8" max="8" width="15.140625" style="123" bestFit="1" customWidth="1"/>
    <col min="9" max="9" width="12.28515625" style="57" bestFit="1" customWidth="1"/>
    <col min="10" max="10" width="15.140625" style="8" bestFit="1" customWidth="1"/>
    <col min="11" max="11" width="6.28515625" style="8" bestFit="1" customWidth="1"/>
    <col min="12" max="12" width="14.7109375" style="8" bestFit="1" customWidth="1"/>
    <col min="13" max="13" width="1.140625" style="8" customWidth="1"/>
    <col min="14" max="14" width="51" style="8" bestFit="1" customWidth="1"/>
    <col min="15" max="15" width="2" style="8" hidden="1" customWidth="1"/>
    <col min="16" max="16" width="0" style="8" hidden="1" customWidth="1"/>
    <col min="17" max="16384" width="9.140625" style="8" hidden="1"/>
  </cols>
  <sheetData>
    <row r="1" spans="2:16" ht="16.5" x14ac:dyDescent="0.25">
      <c r="B1" s="120" t="s">
        <v>0</v>
      </c>
      <c r="C1" s="7"/>
      <c r="D1" s="7"/>
      <c r="E1" s="7"/>
      <c r="F1" s="7"/>
      <c r="G1" s="7"/>
      <c r="H1" s="121"/>
      <c r="I1" s="56"/>
      <c r="J1" s="7"/>
      <c r="K1" s="7"/>
      <c r="L1" s="7"/>
      <c r="M1" s="7"/>
      <c r="N1" s="7"/>
    </row>
    <row r="2" spans="2:16" ht="16.5" x14ac:dyDescent="0.25">
      <c r="B2" s="120" t="s">
        <v>44</v>
      </c>
      <c r="C2" s="7"/>
      <c r="D2" s="7"/>
      <c r="E2" s="7"/>
      <c r="F2" s="7"/>
      <c r="G2" s="7"/>
      <c r="H2" s="121"/>
      <c r="I2" s="56"/>
      <c r="J2" s="7"/>
      <c r="K2" s="7"/>
      <c r="L2" s="7"/>
      <c r="M2" s="7"/>
      <c r="N2" s="7"/>
    </row>
    <row r="3" spans="2:16" ht="15" x14ac:dyDescent="0.25">
      <c r="B3" s="122"/>
    </row>
    <row r="4" spans="2:16" ht="15" thickBot="1" x14ac:dyDescent="0.25">
      <c r="B4" s="59" t="s">
        <v>1</v>
      </c>
      <c r="C4" s="11"/>
      <c r="D4" s="142"/>
      <c r="E4" s="143"/>
      <c r="F4" s="143"/>
      <c r="G4" s="143"/>
      <c r="H4" s="143"/>
      <c r="I4" s="143"/>
      <c r="J4" s="143"/>
      <c r="K4" s="143"/>
      <c r="L4" s="143"/>
      <c r="M4" s="143"/>
      <c r="N4" s="143"/>
      <c r="O4" s="12"/>
      <c r="P4" s="12"/>
    </row>
    <row r="5" spans="2:16" ht="15.75" thickTop="1" thickBot="1" x14ac:dyDescent="0.25">
      <c r="B5" s="59" t="s">
        <v>2</v>
      </c>
      <c r="C5" s="11"/>
      <c r="D5" s="144"/>
      <c r="E5" s="145"/>
      <c r="F5" s="145"/>
      <c r="G5" s="145"/>
      <c r="H5" s="145"/>
      <c r="I5" s="145"/>
      <c r="J5" s="145"/>
      <c r="K5" s="145"/>
      <c r="L5" s="145"/>
      <c r="M5" s="145"/>
      <c r="N5" s="146"/>
      <c r="O5" s="12"/>
      <c r="P5" s="12"/>
    </row>
    <row r="6" spans="2:16" ht="15.75" thickTop="1" thickBot="1" x14ac:dyDescent="0.25">
      <c r="B6" s="59"/>
      <c r="C6" s="11"/>
      <c r="D6" s="13"/>
      <c r="E6" s="13"/>
      <c r="F6" s="13"/>
      <c r="G6" s="13"/>
      <c r="H6" s="124"/>
      <c r="I6" s="58"/>
      <c r="J6" s="13"/>
      <c r="K6" s="13"/>
      <c r="L6" s="11"/>
      <c r="M6" s="11"/>
      <c r="O6" s="10"/>
      <c r="P6" s="10"/>
    </row>
    <row r="7" spans="2:16" ht="26.25" thickBot="1" x14ac:dyDescent="0.25">
      <c r="B7" s="125" t="s">
        <v>3</v>
      </c>
      <c r="C7" s="11"/>
      <c r="D7" s="14" t="s">
        <v>4</v>
      </c>
      <c r="E7" s="15" t="s">
        <v>5</v>
      </c>
      <c r="F7" s="16" t="s">
        <v>6</v>
      </c>
      <c r="G7" s="17"/>
      <c r="H7" s="126"/>
      <c r="I7" s="59"/>
      <c r="J7" s="11"/>
      <c r="K7" s="11"/>
      <c r="L7" s="11"/>
      <c r="M7" s="11"/>
      <c r="N7" s="18" t="s">
        <v>7</v>
      </c>
    </row>
    <row r="8" spans="2:16" ht="26.25" thickBot="1" x14ac:dyDescent="0.25">
      <c r="B8" s="127" t="s">
        <v>8</v>
      </c>
      <c r="C8" s="11"/>
      <c r="D8" s="128">
        <v>42522</v>
      </c>
      <c r="E8" s="128">
        <v>42887</v>
      </c>
      <c r="F8" s="128">
        <v>43252</v>
      </c>
      <c r="G8" s="17"/>
      <c r="H8" s="126"/>
      <c r="I8" s="60" t="s">
        <v>46</v>
      </c>
      <c r="J8" s="60" t="s">
        <v>47</v>
      </c>
      <c r="K8" s="54"/>
      <c r="L8" s="11"/>
      <c r="M8" s="11"/>
      <c r="N8" s="19"/>
    </row>
    <row r="9" spans="2:16" ht="15" thickBot="1" x14ac:dyDescent="0.25">
      <c r="B9" s="127"/>
      <c r="C9" s="11"/>
      <c r="D9" s="77"/>
      <c r="E9" s="78"/>
      <c r="F9" s="79"/>
      <c r="G9" s="17"/>
      <c r="H9" s="126"/>
      <c r="I9" s="59"/>
      <c r="J9" s="11"/>
      <c r="K9" s="11"/>
      <c r="L9" s="11"/>
      <c r="M9" s="11"/>
      <c r="N9" s="19"/>
    </row>
    <row r="10" spans="2:16" ht="15" thickBot="1" x14ac:dyDescent="0.25">
      <c r="B10" s="129" t="s">
        <v>9</v>
      </c>
      <c r="C10" s="80"/>
      <c r="D10" s="68"/>
      <c r="E10" s="68"/>
      <c r="F10" s="69"/>
      <c r="G10" s="20"/>
      <c r="H10" s="124"/>
      <c r="I10" s="59"/>
      <c r="M10" s="11"/>
      <c r="N10" s="19"/>
    </row>
    <row r="11" spans="2:16" ht="15" thickBot="1" x14ac:dyDescent="0.25">
      <c r="B11" s="70" t="s">
        <v>10</v>
      </c>
      <c r="C11" s="23"/>
      <c r="D11" s="52">
        <v>4682206</v>
      </c>
      <c r="E11" s="52">
        <v>5854385</v>
      </c>
      <c r="F11" s="52">
        <v>5281424</v>
      </c>
      <c r="G11" s="22"/>
      <c r="H11" s="124"/>
      <c r="I11" s="61">
        <f>(E11/D11)-1</f>
        <v>0.25034759256641004</v>
      </c>
      <c r="J11" s="54">
        <f>(F11/E11)-1</f>
        <v>-9.7868691587587819E-2</v>
      </c>
      <c r="M11" s="23"/>
      <c r="N11" s="24"/>
    </row>
    <row r="12" spans="2:16" ht="15" thickBot="1" x14ac:dyDescent="0.25">
      <c r="B12" s="70" t="s">
        <v>57</v>
      </c>
      <c r="C12" s="23"/>
      <c r="D12" s="52">
        <v>1120168</v>
      </c>
      <c r="E12" s="52">
        <v>1250168</v>
      </c>
      <c r="F12" s="71">
        <v>882168</v>
      </c>
      <c r="G12" s="22"/>
      <c r="H12" s="124"/>
      <c r="I12" s="61">
        <f t="shared" ref="I12:J34" si="0">(E12/D12)-1</f>
        <v>0.11605402046835822</v>
      </c>
      <c r="J12" s="54">
        <f t="shared" si="0"/>
        <v>-0.29436043795713851</v>
      </c>
      <c r="M12" s="23"/>
      <c r="N12" s="24"/>
    </row>
    <row r="13" spans="2:16" ht="15" thickBot="1" x14ac:dyDescent="0.25">
      <c r="B13" s="70" t="s">
        <v>11</v>
      </c>
      <c r="C13" s="23"/>
      <c r="D13" s="52">
        <v>590014</v>
      </c>
      <c r="E13" s="52">
        <v>663813</v>
      </c>
      <c r="F13" s="71">
        <v>1189872</v>
      </c>
      <c r="G13" s="22"/>
      <c r="H13" s="124"/>
      <c r="I13" s="61">
        <f t="shared" si="0"/>
        <v>0.12508008284549188</v>
      </c>
      <c r="J13" s="54">
        <f t="shared" si="0"/>
        <v>0.79248071369497142</v>
      </c>
      <c r="K13" s="20"/>
      <c r="L13" s="20"/>
      <c r="M13" s="20"/>
      <c r="N13" s="25"/>
    </row>
    <row r="14" spans="2:16" ht="15" thickBot="1" x14ac:dyDescent="0.25">
      <c r="B14" s="130" t="s">
        <v>12</v>
      </c>
      <c r="C14" s="23"/>
      <c r="D14" s="26">
        <f>SUM(D11,D13)</f>
        <v>5272220</v>
      </c>
      <c r="E14" s="26">
        <f>SUM(E11,E13)</f>
        <v>6518198</v>
      </c>
      <c r="F14" s="26">
        <f>SUM(F11,F13)</f>
        <v>6471296</v>
      </c>
      <c r="G14" s="22"/>
      <c r="H14" s="124"/>
      <c r="I14" s="61">
        <f t="shared" si="0"/>
        <v>0.23632890888468228</v>
      </c>
      <c r="J14" s="54">
        <f t="shared" si="0"/>
        <v>-7.1955469901343605E-3</v>
      </c>
      <c r="K14" s="20"/>
      <c r="L14" s="20"/>
      <c r="M14" s="20"/>
      <c r="N14" s="20"/>
    </row>
    <row r="15" spans="2:16" ht="15" thickBot="1" x14ac:dyDescent="0.25">
      <c r="B15" s="70"/>
      <c r="C15" s="20"/>
      <c r="D15" s="28"/>
      <c r="E15" s="28"/>
      <c r="F15" s="81"/>
      <c r="G15" s="22"/>
      <c r="H15" s="124"/>
      <c r="I15" s="61"/>
      <c r="J15" s="54"/>
      <c r="K15" s="20"/>
      <c r="L15" s="20"/>
      <c r="M15" s="20"/>
      <c r="N15" s="20"/>
    </row>
    <row r="16" spans="2:16" ht="15" thickBot="1" x14ac:dyDescent="0.25">
      <c r="B16" s="70" t="s">
        <v>13</v>
      </c>
      <c r="C16" s="23"/>
      <c r="D16" s="52">
        <v>1338974</v>
      </c>
      <c r="E16" s="52">
        <v>2446949</v>
      </c>
      <c r="F16" s="71">
        <v>981193</v>
      </c>
      <c r="G16" s="22"/>
      <c r="H16" s="124"/>
      <c r="I16" s="61">
        <f t="shared" si="0"/>
        <v>0.82748059334983348</v>
      </c>
      <c r="J16" s="54">
        <f t="shared" si="0"/>
        <v>-0.59901371054321118</v>
      </c>
      <c r="K16" s="20"/>
      <c r="L16" s="20"/>
      <c r="M16" s="20"/>
      <c r="N16" s="20"/>
    </row>
    <row r="17" spans="2:15" ht="15" thickBot="1" x14ac:dyDescent="0.25">
      <c r="B17" s="70" t="s">
        <v>56</v>
      </c>
      <c r="C17" s="23"/>
      <c r="D17" s="52">
        <v>0</v>
      </c>
      <c r="E17" s="52">
        <v>0</v>
      </c>
      <c r="F17" s="71">
        <v>0</v>
      </c>
      <c r="G17" s="22"/>
      <c r="H17" s="124"/>
      <c r="I17" s="61"/>
      <c r="J17" s="54"/>
      <c r="K17" s="20"/>
      <c r="L17" s="20"/>
      <c r="M17" s="20"/>
      <c r="N17" s="20"/>
    </row>
    <row r="18" spans="2:15" ht="15" thickBot="1" x14ac:dyDescent="0.25">
      <c r="B18" s="70" t="s">
        <v>14</v>
      </c>
      <c r="C18" s="23"/>
      <c r="D18" s="52">
        <v>4637672</v>
      </c>
      <c r="E18" s="52">
        <v>4632342</v>
      </c>
      <c r="F18" s="71">
        <v>6040990</v>
      </c>
      <c r="G18" s="22"/>
      <c r="H18" s="124"/>
      <c r="I18" s="61">
        <f t="shared" si="0"/>
        <v>-1.1492835198348983E-3</v>
      </c>
      <c r="J18" s="54">
        <f t="shared" si="0"/>
        <v>0.30408981029466298</v>
      </c>
      <c r="K18" s="20"/>
      <c r="L18" s="20"/>
      <c r="M18" s="20"/>
      <c r="N18" s="20"/>
    </row>
    <row r="19" spans="2:15" ht="15" thickBot="1" x14ac:dyDescent="0.25">
      <c r="B19" s="130" t="s">
        <v>15</v>
      </c>
      <c r="C19" s="23"/>
      <c r="D19" s="26">
        <f>SUM(D16,D18)</f>
        <v>5976646</v>
      </c>
      <c r="E19" s="26">
        <f>SUM(E16,E18)</f>
        <v>7079291</v>
      </c>
      <c r="F19" s="26">
        <f>SUM(F16,F18)</f>
        <v>7022183</v>
      </c>
      <c r="G19" s="22"/>
      <c r="H19" s="124"/>
      <c r="I19" s="61">
        <f t="shared" si="0"/>
        <v>0.18449227208705343</v>
      </c>
      <c r="J19" s="54">
        <f t="shared" si="0"/>
        <v>-8.0669095252617895E-3</v>
      </c>
      <c r="K19" s="20"/>
      <c r="L19" s="20"/>
      <c r="M19" s="20"/>
      <c r="N19" s="20"/>
    </row>
    <row r="20" spans="2:15" ht="15" thickBot="1" x14ac:dyDescent="0.25">
      <c r="B20" s="130"/>
      <c r="C20" s="20"/>
      <c r="D20" s="28"/>
      <c r="E20" s="28"/>
      <c r="F20" s="81"/>
      <c r="G20" s="22"/>
      <c r="H20" s="124"/>
      <c r="I20" s="61"/>
      <c r="J20" s="54"/>
      <c r="K20" s="20"/>
      <c r="L20" s="20"/>
      <c r="M20" s="20"/>
      <c r="N20" s="20"/>
    </row>
    <row r="21" spans="2:15" ht="15.75" thickTop="1" thickBot="1" x14ac:dyDescent="0.25">
      <c r="B21" s="130" t="s">
        <v>58</v>
      </c>
      <c r="C21" s="23"/>
      <c r="D21" s="26">
        <f>D14-D19</f>
        <v>-704426</v>
      </c>
      <c r="E21" s="26">
        <f>E14-E19</f>
        <v>-561093</v>
      </c>
      <c r="F21" s="73">
        <f>F14-F19</f>
        <v>-550887</v>
      </c>
      <c r="G21" s="22"/>
      <c r="H21" s="124"/>
      <c r="I21" s="61">
        <f t="shared" si="0"/>
        <v>-0.20347488593549923</v>
      </c>
      <c r="J21" s="54">
        <f t="shared" si="0"/>
        <v>-1.8189497997658122E-2</v>
      </c>
      <c r="K21" s="20"/>
      <c r="L21" s="29"/>
      <c r="M21" s="20"/>
      <c r="N21" s="20"/>
    </row>
    <row r="22" spans="2:15" ht="15" thickBot="1" x14ac:dyDescent="0.25">
      <c r="B22" s="131"/>
      <c r="C22" s="82"/>
      <c r="D22" s="83"/>
      <c r="E22" s="83"/>
      <c r="F22" s="84"/>
      <c r="G22" s="22"/>
      <c r="H22" s="124"/>
      <c r="I22" s="61"/>
      <c r="J22" s="54"/>
      <c r="K22" s="20"/>
      <c r="L22" s="20"/>
      <c r="M22" s="20"/>
      <c r="N22" s="20"/>
    </row>
    <row r="23" spans="2:15" ht="15" thickBot="1" x14ac:dyDescent="0.25">
      <c r="B23" s="129" t="s">
        <v>16</v>
      </c>
      <c r="C23" s="67"/>
      <c r="D23" s="68"/>
      <c r="E23" s="68"/>
      <c r="F23" s="69"/>
      <c r="G23" s="22"/>
      <c r="H23" s="124"/>
      <c r="I23" s="61"/>
      <c r="J23" s="54"/>
      <c r="K23" s="20"/>
      <c r="L23" s="20"/>
      <c r="M23" s="20"/>
      <c r="N23" s="20"/>
    </row>
    <row r="24" spans="2:15" ht="26.25" thickBot="1" x14ac:dyDescent="0.25">
      <c r="B24" s="70" t="s">
        <v>55</v>
      </c>
      <c r="C24" s="23"/>
      <c r="D24" s="52">
        <v>4334922</v>
      </c>
      <c r="E24" s="52">
        <v>6710192</v>
      </c>
      <c r="F24" s="71">
        <v>7941005</v>
      </c>
      <c r="G24" s="22"/>
      <c r="H24" s="124"/>
      <c r="I24" s="61">
        <f t="shared" si="0"/>
        <v>0.54793834814098163</v>
      </c>
      <c r="J24" s="54">
        <f t="shared" si="0"/>
        <v>0.18342440872034671</v>
      </c>
      <c r="K24" s="20"/>
      <c r="L24" s="20"/>
      <c r="M24" s="20"/>
      <c r="N24" s="20"/>
      <c r="O24" s="89"/>
    </row>
    <row r="25" spans="2:15" ht="15" thickBot="1" x14ac:dyDescent="0.25">
      <c r="B25" s="70" t="s">
        <v>52</v>
      </c>
      <c r="C25" s="23"/>
      <c r="D25" s="52">
        <v>2311950</v>
      </c>
      <c r="E25" s="52">
        <v>4373661</v>
      </c>
      <c r="F25" s="71">
        <v>6135249</v>
      </c>
      <c r="G25" s="22"/>
      <c r="H25" s="124"/>
      <c r="I25" s="61">
        <f t="shared" si="0"/>
        <v>0.89176279763835731</v>
      </c>
      <c r="J25" s="54">
        <f t="shared" si="0"/>
        <v>0.40277195694865231</v>
      </c>
      <c r="K25" s="20"/>
      <c r="L25" s="20"/>
      <c r="M25" s="20"/>
      <c r="N25" s="20"/>
    </row>
    <row r="26" spans="2:15" ht="15" thickBot="1" x14ac:dyDescent="0.25">
      <c r="B26" s="130" t="s">
        <v>49</v>
      </c>
      <c r="C26" s="72"/>
      <c r="D26" s="26">
        <f>D24-D25</f>
        <v>2022972</v>
      </c>
      <c r="E26" s="26">
        <f t="shared" ref="E26:F26" si="1">E24-E25</f>
        <v>2336531</v>
      </c>
      <c r="F26" s="26">
        <f t="shared" si="1"/>
        <v>1805756</v>
      </c>
      <c r="G26" s="22"/>
      <c r="H26" s="124"/>
      <c r="I26" s="61">
        <f t="shared" si="0"/>
        <v>0.15499917942512309</v>
      </c>
      <c r="J26" s="54">
        <f t="shared" si="0"/>
        <v>-0.22716368839103784</v>
      </c>
      <c r="K26" s="20"/>
      <c r="L26" s="20"/>
      <c r="M26" s="20"/>
      <c r="N26" s="20"/>
    </row>
    <row r="27" spans="2:15" ht="15" thickBot="1" x14ac:dyDescent="0.25">
      <c r="B27" s="70" t="s">
        <v>17</v>
      </c>
      <c r="C27" s="23"/>
      <c r="D27" s="52">
        <f>61547+590971+1255592</f>
        <v>1908110</v>
      </c>
      <c r="E27" s="52">
        <f>57240+665562+1470396</f>
        <v>2193198</v>
      </c>
      <c r="F27" s="71">
        <f>160431+708011+963117</f>
        <v>1831559</v>
      </c>
      <c r="G27" s="22"/>
      <c r="H27" s="124"/>
      <c r="I27" s="61">
        <f t="shared" si="0"/>
        <v>0.14940857707364885</v>
      </c>
      <c r="J27" s="54">
        <f t="shared" si="0"/>
        <v>-0.16489117717597768</v>
      </c>
      <c r="K27" s="20"/>
      <c r="L27" s="20"/>
      <c r="M27" s="20"/>
      <c r="N27" s="20"/>
    </row>
    <row r="28" spans="2:15" ht="15" thickBot="1" x14ac:dyDescent="0.25">
      <c r="B28" s="70" t="s">
        <v>50</v>
      </c>
      <c r="C28" s="23"/>
      <c r="D28" s="52">
        <v>4856</v>
      </c>
      <c r="E28" s="52">
        <v>0</v>
      </c>
      <c r="F28" s="71">
        <v>36009</v>
      </c>
      <c r="G28" s="22"/>
      <c r="H28" s="124"/>
      <c r="I28" s="61">
        <f t="shared" si="0"/>
        <v>-1</v>
      </c>
      <c r="J28" s="54">
        <v>1</v>
      </c>
      <c r="K28" s="20"/>
      <c r="L28" s="20"/>
      <c r="M28" s="20"/>
      <c r="N28" s="20"/>
    </row>
    <row r="29" spans="2:15" ht="15" thickBot="1" x14ac:dyDescent="0.25">
      <c r="B29" s="130" t="s">
        <v>51</v>
      </c>
      <c r="C29" s="72"/>
      <c r="D29" s="26">
        <f>D26-D27+D28</f>
        <v>119718</v>
      </c>
      <c r="E29" s="26">
        <f t="shared" ref="E29:F29" si="2">E26-E27+E28</f>
        <v>143333</v>
      </c>
      <c r="F29" s="26">
        <f t="shared" si="2"/>
        <v>10206</v>
      </c>
      <c r="G29" s="22"/>
      <c r="H29" s="124"/>
      <c r="I29" s="61">
        <f t="shared" si="0"/>
        <v>0.19725521642526611</v>
      </c>
      <c r="J29" s="54">
        <f t="shared" si="0"/>
        <v>-0.92879518324461219</v>
      </c>
      <c r="K29" s="20"/>
      <c r="L29" s="20"/>
      <c r="M29" s="20"/>
      <c r="N29" s="55"/>
    </row>
    <row r="30" spans="2:15" ht="15" thickBot="1" x14ac:dyDescent="0.25">
      <c r="B30" s="141" t="s">
        <v>75</v>
      </c>
      <c r="C30" s="23"/>
      <c r="D30" s="52">
        <v>0</v>
      </c>
      <c r="E30" s="52">
        <v>0</v>
      </c>
      <c r="F30" s="71">
        <v>0</v>
      </c>
      <c r="G30" s="22"/>
      <c r="H30" s="124"/>
      <c r="I30" s="61"/>
      <c r="J30" s="54"/>
      <c r="K30" s="20"/>
      <c r="L30" s="20"/>
      <c r="M30" s="20"/>
      <c r="N30" s="55"/>
    </row>
    <row r="31" spans="2:15" ht="15" thickBot="1" x14ac:dyDescent="0.25">
      <c r="B31" s="130" t="s">
        <v>53</v>
      </c>
      <c r="C31" s="72"/>
      <c r="D31" s="26">
        <f>D29-D30</f>
        <v>119718</v>
      </c>
      <c r="E31" s="26">
        <f t="shared" ref="E31:F31" si="3">E29-E30</f>
        <v>143333</v>
      </c>
      <c r="F31" s="26">
        <f t="shared" si="3"/>
        <v>10206</v>
      </c>
      <c r="G31" s="22"/>
      <c r="H31" s="124"/>
      <c r="I31" s="61">
        <f t="shared" si="0"/>
        <v>0.19725521642526611</v>
      </c>
      <c r="J31" s="54">
        <f t="shared" si="0"/>
        <v>-0.92879518324461219</v>
      </c>
      <c r="K31" s="20"/>
      <c r="L31" s="20"/>
      <c r="M31" s="20"/>
      <c r="N31" s="55"/>
    </row>
    <row r="32" spans="2:15" ht="15" thickBot="1" x14ac:dyDescent="0.25">
      <c r="B32" s="74" t="s">
        <v>54</v>
      </c>
      <c r="C32" s="75"/>
      <c r="D32" s="76">
        <v>119718</v>
      </c>
      <c r="E32" s="26">
        <v>143333</v>
      </c>
      <c r="F32" s="26">
        <v>10206</v>
      </c>
      <c r="G32" s="66"/>
      <c r="H32" s="132"/>
      <c r="I32" s="61">
        <f t="shared" si="0"/>
        <v>0.19725521642526611</v>
      </c>
      <c r="J32" s="54">
        <f t="shared" si="0"/>
        <v>-0.92879518324461219</v>
      </c>
      <c r="K32" s="20"/>
      <c r="L32" s="20"/>
      <c r="M32" s="20"/>
      <c r="N32" s="20"/>
    </row>
    <row r="33" spans="2:16" ht="15" thickBot="1" x14ac:dyDescent="0.25">
      <c r="B33" s="129" t="s">
        <v>18</v>
      </c>
      <c r="C33" s="80"/>
      <c r="D33" s="68"/>
      <c r="E33" s="68"/>
      <c r="F33" s="69"/>
      <c r="G33" s="22"/>
      <c r="H33" s="124"/>
      <c r="I33" s="61"/>
      <c r="J33" s="54"/>
      <c r="K33" s="20"/>
      <c r="L33" s="20"/>
      <c r="M33" s="20"/>
      <c r="N33" s="20"/>
    </row>
    <row r="34" spans="2:16" ht="15" thickBot="1" x14ac:dyDescent="0.25">
      <c r="B34" s="131" t="s">
        <v>19</v>
      </c>
      <c r="C34" s="75"/>
      <c r="D34" s="87">
        <f>131764+864975</f>
        <v>996739</v>
      </c>
      <c r="E34" s="87">
        <f>319394+914975</f>
        <v>1234369</v>
      </c>
      <c r="F34" s="88">
        <f>74772+950984</f>
        <v>1025756</v>
      </c>
      <c r="G34" s="22"/>
      <c r="H34" s="124"/>
      <c r="I34" s="61">
        <f t="shared" si="0"/>
        <v>0.23840744668363523</v>
      </c>
      <c r="J34" s="54">
        <f t="shared" si="0"/>
        <v>-0.16900375819548286</v>
      </c>
      <c r="K34" s="20"/>
      <c r="L34" s="20"/>
      <c r="M34" s="20"/>
      <c r="N34" s="20"/>
    </row>
    <row r="35" spans="2:16" ht="27" thickTop="1" thickBot="1" x14ac:dyDescent="0.3">
      <c r="B35" s="133" t="s">
        <v>20</v>
      </c>
      <c r="C35" s="85"/>
      <c r="D35" s="85"/>
      <c r="E35" s="85"/>
      <c r="F35" s="86"/>
      <c r="G35" s="20"/>
      <c r="H35" s="124"/>
      <c r="I35" s="147" t="s">
        <v>21</v>
      </c>
      <c r="J35" s="148"/>
      <c r="K35" s="149"/>
      <c r="L35" s="31" t="s">
        <v>22</v>
      </c>
      <c r="M35" s="32"/>
      <c r="N35" s="33" t="s">
        <v>23</v>
      </c>
      <c r="P35" s="9"/>
    </row>
    <row r="36" spans="2:16" ht="15.75" thickTop="1" thickBot="1" x14ac:dyDescent="0.25">
      <c r="B36" s="134"/>
      <c r="C36" s="20"/>
      <c r="D36" s="20"/>
      <c r="E36" s="20"/>
      <c r="F36" s="34"/>
      <c r="G36" s="20"/>
      <c r="H36" s="124" t="s">
        <v>71</v>
      </c>
      <c r="I36" s="62" t="s">
        <v>24</v>
      </c>
      <c r="J36" s="35" t="s">
        <v>25</v>
      </c>
      <c r="K36" s="36" t="s">
        <v>26</v>
      </c>
      <c r="L36" s="37"/>
      <c r="M36" s="20"/>
      <c r="N36" s="38"/>
    </row>
    <row r="37" spans="2:16" ht="25.5" x14ac:dyDescent="0.2">
      <c r="B37" s="129" t="s">
        <v>63</v>
      </c>
      <c r="C37" s="92"/>
      <c r="D37" s="93"/>
      <c r="E37" s="93"/>
      <c r="F37" s="93"/>
      <c r="G37" s="92"/>
      <c r="H37" s="135"/>
      <c r="I37" s="94"/>
      <c r="J37" s="95"/>
      <c r="K37" s="95"/>
      <c r="L37" s="103"/>
      <c r="M37" s="20"/>
      <c r="N37" s="38"/>
    </row>
    <row r="38" spans="2:16" x14ac:dyDescent="0.2">
      <c r="B38" s="70" t="s">
        <v>27</v>
      </c>
      <c r="C38" s="20"/>
      <c r="D38" s="45">
        <f>IFERROR(D11/D16,"-")</f>
        <v>3.4968610294150597</v>
      </c>
      <c r="E38" s="45">
        <f t="shared" ref="E38:F38" si="4">IFERROR(E11/E16,"-")</f>
        <v>2.3925243231469064</v>
      </c>
      <c r="F38" s="45">
        <f t="shared" si="4"/>
        <v>5.3826556039433626</v>
      </c>
      <c r="G38" s="96"/>
      <c r="H38" s="136">
        <f>AVERAGE(D38,E38,F38)</f>
        <v>3.7573469855017763</v>
      </c>
      <c r="I38" s="110"/>
      <c r="J38" s="111"/>
      <c r="K38" s="112"/>
      <c r="L38" s="105" t="s">
        <v>72</v>
      </c>
      <c r="M38" s="20"/>
      <c r="N38" s="113"/>
    </row>
    <row r="39" spans="2:16" x14ac:dyDescent="0.2">
      <c r="B39" s="70" t="s">
        <v>64</v>
      </c>
      <c r="C39" s="20"/>
      <c r="D39" s="45">
        <f>IFERROR((D11-D12)/(D16-D17),"-")</f>
        <v>2.6602742099547863</v>
      </c>
      <c r="E39" s="45">
        <f t="shared" ref="E39:F39" si="5">IFERROR((E11-E12)/(E16-E17),"-")</f>
        <v>1.8816154321156673</v>
      </c>
      <c r="F39" s="45">
        <f t="shared" si="5"/>
        <v>4.4835786639325796</v>
      </c>
      <c r="G39" s="96"/>
      <c r="H39" s="136">
        <f t="shared" ref="H39:H53" si="6">AVERAGE(D39,E39,F39)</f>
        <v>3.0084894353343441</v>
      </c>
      <c r="I39" s="110"/>
      <c r="J39" s="111"/>
      <c r="K39" s="112"/>
      <c r="L39" s="105" t="s">
        <v>72</v>
      </c>
      <c r="M39" s="20"/>
      <c r="N39" s="113"/>
    </row>
    <row r="40" spans="2:16" x14ac:dyDescent="0.2">
      <c r="B40" s="70" t="s">
        <v>65</v>
      </c>
      <c r="C40" s="20"/>
      <c r="D40" s="45">
        <f>IFERROR(D19/D21,"-")</f>
        <v>-8.4844199390709605</v>
      </c>
      <c r="E40" s="45">
        <f t="shared" ref="E40:F40" si="7">IFERROR(E19/E21,"-")</f>
        <v>-12.616965458489057</v>
      </c>
      <c r="F40" s="45">
        <f t="shared" si="7"/>
        <v>-12.74704794268153</v>
      </c>
      <c r="G40" s="96"/>
      <c r="H40" s="136">
        <f t="shared" si="6"/>
        <v>-11.282811113413848</v>
      </c>
      <c r="I40" s="110"/>
      <c r="J40" s="111"/>
      <c r="K40" s="112"/>
      <c r="L40" s="105" t="s">
        <v>73</v>
      </c>
      <c r="M40" s="20"/>
      <c r="N40" s="113"/>
    </row>
    <row r="41" spans="2:16" ht="15" thickBot="1" x14ac:dyDescent="0.25">
      <c r="B41" s="131" t="s">
        <v>66</v>
      </c>
      <c r="C41" s="82"/>
      <c r="D41" s="114">
        <f>IFERROR(D19/D14,"-")</f>
        <v>1.1336108887717129</v>
      </c>
      <c r="E41" s="114">
        <f t="shared" ref="E41:F41" si="8">IFERROR(E19/E14,"-")</f>
        <v>1.0860809996873368</v>
      </c>
      <c r="F41" s="114">
        <f t="shared" si="8"/>
        <v>1.085127770387879</v>
      </c>
      <c r="G41" s="98"/>
      <c r="H41" s="137">
        <f t="shared" si="6"/>
        <v>1.101606552948976</v>
      </c>
      <c r="I41" s="110"/>
      <c r="J41" s="111"/>
      <c r="K41" s="112"/>
      <c r="L41" s="109" t="s">
        <v>73</v>
      </c>
      <c r="M41" s="20"/>
      <c r="N41" s="113"/>
    </row>
    <row r="42" spans="2:16" ht="15" thickBot="1" x14ac:dyDescent="0.25">
      <c r="B42" s="129" t="s">
        <v>60</v>
      </c>
      <c r="C42" s="92"/>
      <c r="D42" s="99"/>
      <c r="E42" s="99"/>
      <c r="F42" s="99"/>
      <c r="G42" s="92"/>
      <c r="H42" s="138"/>
      <c r="I42" s="100"/>
      <c r="J42" s="101"/>
      <c r="K42" s="102"/>
      <c r="L42" s="103"/>
      <c r="M42" s="20"/>
      <c r="N42" s="91"/>
    </row>
    <row r="43" spans="2:16" ht="15.75" thickTop="1" thickBot="1" x14ac:dyDescent="0.25">
      <c r="B43" s="70" t="s">
        <v>61</v>
      </c>
      <c r="C43" s="20"/>
      <c r="D43" s="39">
        <f>IFERROR(D26/D24,"-")</f>
        <v>0.46666860441779573</v>
      </c>
      <c r="E43" s="39">
        <f t="shared" ref="E43:F43" si="9">IFERROR(E26/E24,"-")</f>
        <v>0.34820628083369298</v>
      </c>
      <c r="F43" s="39">
        <f t="shared" si="9"/>
        <v>0.22739640637425615</v>
      </c>
      <c r="G43" s="104"/>
      <c r="H43" s="136">
        <f t="shared" si="6"/>
        <v>0.34742376387524826</v>
      </c>
      <c r="I43" s="42"/>
      <c r="J43" s="43"/>
      <c r="K43" s="44"/>
      <c r="L43" s="105" t="s">
        <v>28</v>
      </c>
      <c r="M43" s="20"/>
      <c r="N43" s="53"/>
    </row>
    <row r="44" spans="2:16" ht="15.75" thickTop="1" thickBot="1" x14ac:dyDescent="0.25">
      <c r="B44" s="70" t="s">
        <v>48</v>
      </c>
      <c r="C44" s="20"/>
      <c r="D44" s="39">
        <f>IFERROR(D29/D24,"-")</f>
        <v>2.7617105913324391E-2</v>
      </c>
      <c r="E44" s="39">
        <f>IFERROR(E29/E24,"-")</f>
        <v>2.1360491622296352E-2</v>
      </c>
      <c r="F44" s="39">
        <f>IFERROR(F29/F24,"-")</f>
        <v>1.2852277513992246E-3</v>
      </c>
      <c r="G44" s="104"/>
      <c r="H44" s="136">
        <f t="shared" si="6"/>
        <v>1.6754275095673322E-2</v>
      </c>
      <c r="I44" s="42"/>
      <c r="J44" s="43"/>
      <c r="K44" s="44"/>
      <c r="L44" s="105" t="s">
        <v>28</v>
      </c>
      <c r="M44" s="20"/>
      <c r="N44" s="53"/>
    </row>
    <row r="45" spans="2:16" ht="15.75" thickTop="1" thickBot="1" x14ac:dyDescent="0.25">
      <c r="B45" s="131" t="s">
        <v>59</v>
      </c>
      <c r="C45" s="82"/>
      <c r="D45" s="97">
        <f>IFERROR(D31/(D24+D28),"-")</f>
        <v>2.7586203718254713E-2</v>
      </c>
      <c r="E45" s="97">
        <f t="shared" ref="E45:F45" si="10">IFERROR(E31/(E24+E28),"-")</f>
        <v>2.1360491622296352E-2</v>
      </c>
      <c r="F45" s="97">
        <f t="shared" si="10"/>
        <v>1.2794261110736424E-3</v>
      </c>
      <c r="G45" s="106"/>
      <c r="H45" s="137">
        <f t="shared" si="6"/>
        <v>1.6742040483874902E-2</v>
      </c>
      <c r="I45" s="107"/>
      <c r="J45" s="108"/>
      <c r="K45" s="115"/>
      <c r="L45" s="109" t="s">
        <v>28</v>
      </c>
      <c r="M45" s="20"/>
      <c r="N45" s="53"/>
    </row>
    <row r="46" spans="2:16" ht="15.75" thickTop="1" thickBot="1" x14ac:dyDescent="0.25">
      <c r="B46" s="130" t="s">
        <v>62</v>
      </c>
      <c r="C46" s="20"/>
      <c r="D46" s="45"/>
      <c r="E46" s="45"/>
      <c r="F46" s="45"/>
      <c r="G46" s="20"/>
      <c r="H46" s="136"/>
      <c r="I46" s="38"/>
      <c r="J46" s="21"/>
      <c r="K46" s="21"/>
      <c r="L46" s="105"/>
      <c r="M46" s="20"/>
      <c r="N46" s="42"/>
    </row>
    <row r="47" spans="2:16" ht="15.75" thickTop="1" thickBot="1" x14ac:dyDescent="0.25">
      <c r="B47" s="70" t="s">
        <v>67</v>
      </c>
      <c r="C47" s="20"/>
      <c r="D47" s="45">
        <f>IFERROR((D12/D14),"-")</f>
        <v>0.2124660958761205</v>
      </c>
      <c r="E47" s="45">
        <f t="shared" ref="E47:F47" si="11">IFERROR((E12/E14),"-")</f>
        <v>0.19179656708802034</v>
      </c>
      <c r="F47" s="45">
        <f t="shared" si="11"/>
        <v>0.13632014360029274</v>
      </c>
      <c r="G47" s="104"/>
      <c r="H47" s="136">
        <f t="shared" si="6"/>
        <v>0.18019426885481118</v>
      </c>
      <c r="I47" s="110"/>
      <c r="J47" s="111"/>
      <c r="K47" s="21"/>
      <c r="L47" s="105" t="s">
        <v>72</v>
      </c>
      <c r="M47" s="20"/>
      <c r="N47" s="53"/>
    </row>
    <row r="48" spans="2:16" ht="15.75" thickTop="1" thickBot="1" x14ac:dyDescent="0.25">
      <c r="B48" s="70" t="s">
        <v>68</v>
      </c>
      <c r="C48" s="20"/>
      <c r="D48" s="90">
        <f>IFERROR((D24/D14),"-")</f>
        <v>0.82221948249504007</v>
      </c>
      <c r="E48" s="90">
        <f t="shared" ref="E48:F48" si="12">IFERROR((E24/E14),"-")</f>
        <v>1.0294550733193437</v>
      </c>
      <c r="F48" s="90">
        <f t="shared" si="12"/>
        <v>1.2271120035306684</v>
      </c>
      <c r="G48" s="90"/>
      <c r="H48" s="136">
        <f t="shared" si="6"/>
        <v>1.0262621864483508</v>
      </c>
      <c r="I48" s="110"/>
      <c r="J48" s="111"/>
      <c r="K48" s="41"/>
      <c r="L48" s="105" t="s">
        <v>72</v>
      </c>
      <c r="M48" s="20"/>
      <c r="N48" s="53"/>
    </row>
    <row r="49" spans="2:14" ht="15.75" thickTop="1" thickBot="1" x14ac:dyDescent="0.25">
      <c r="B49" s="70" t="s">
        <v>69</v>
      </c>
      <c r="C49" s="20"/>
      <c r="D49" s="39">
        <f>IFERROR(D29/D14,"-")</f>
        <v>2.270732253206429E-2</v>
      </c>
      <c r="E49" s="39">
        <f t="shared" ref="E49:F49" si="13">IFERROR(E29/E14,"-")</f>
        <v>2.198966646916832E-2</v>
      </c>
      <c r="F49" s="39">
        <f t="shared" si="13"/>
        <v>1.5771184010127182E-3</v>
      </c>
      <c r="G49" s="104"/>
      <c r="H49" s="136">
        <f t="shared" si="6"/>
        <v>1.542470246741511E-2</v>
      </c>
      <c r="I49" s="42"/>
      <c r="J49" s="43"/>
      <c r="K49" s="44"/>
      <c r="L49" s="105" t="s">
        <v>28</v>
      </c>
      <c r="M49" s="20"/>
      <c r="N49" s="53"/>
    </row>
    <row r="50" spans="2:14" ht="15.75" thickTop="1" thickBot="1" x14ac:dyDescent="0.25">
      <c r="B50" s="70" t="s">
        <v>70</v>
      </c>
      <c r="C50" s="20"/>
      <c r="D50" s="116">
        <f>IFERROR(D29/D21,"-")</f>
        <v>-0.16995113752189725</v>
      </c>
      <c r="E50" s="116">
        <f t="shared" ref="E50:F50" si="14">IFERROR(E29/E21,"-")</f>
        <v>-0.25545319581602338</v>
      </c>
      <c r="F50" s="116">
        <f t="shared" si="14"/>
        <v>-1.8526485467981638E-2</v>
      </c>
      <c r="G50" s="104"/>
      <c r="H50" s="136">
        <f t="shared" si="6"/>
        <v>-0.14797693960196742</v>
      </c>
      <c r="I50" s="42"/>
      <c r="J50" s="43"/>
      <c r="K50" s="44"/>
      <c r="L50" s="105" t="s">
        <v>28</v>
      </c>
      <c r="M50" s="20"/>
      <c r="N50" s="53"/>
    </row>
    <row r="51" spans="2:14" ht="15.75" thickTop="1" thickBot="1" x14ac:dyDescent="0.25">
      <c r="B51" s="129" t="s">
        <v>45</v>
      </c>
      <c r="C51" s="92"/>
      <c r="D51" s="117"/>
      <c r="E51" s="117"/>
      <c r="F51" s="117"/>
      <c r="G51" s="119"/>
      <c r="H51" s="138"/>
      <c r="I51" s="100"/>
      <c r="J51" s="101"/>
      <c r="K51" s="102"/>
      <c r="L51" s="103"/>
      <c r="M51" s="20"/>
      <c r="N51" s="53"/>
    </row>
    <row r="52" spans="2:14" ht="15.75" thickTop="1" thickBot="1" x14ac:dyDescent="0.25">
      <c r="B52" s="70" t="s">
        <v>29</v>
      </c>
      <c r="C52" s="20"/>
      <c r="D52" s="46">
        <f>IFERROR(D$11-D16,"-")</f>
        <v>3343232</v>
      </c>
      <c r="E52" s="46">
        <f>IFERROR(E$11-E16,"-")</f>
        <v>3407436</v>
      </c>
      <c r="F52" s="46">
        <f>IFERROR(F$11-F16,"-")</f>
        <v>4300231</v>
      </c>
      <c r="G52" s="104"/>
      <c r="H52" s="136">
        <f t="shared" si="6"/>
        <v>3683633</v>
      </c>
      <c r="I52" s="63"/>
      <c r="J52" s="40"/>
      <c r="K52" s="41"/>
      <c r="L52" s="105"/>
      <c r="M52" s="20"/>
      <c r="N52" s="53"/>
    </row>
    <row r="53" spans="2:14" ht="15.75" thickTop="1" thickBot="1" x14ac:dyDescent="0.25">
      <c r="B53" s="131" t="s">
        <v>30</v>
      </c>
      <c r="C53" s="82"/>
      <c r="D53" s="97">
        <f>IFERROR(D$34/D16,"-")</f>
        <v>0.74440504445941447</v>
      </c>
      <c r="E53" s="97">
        <f t="shared" ref="E53:F53" si="15">IFERROR(E$34/E16,"-")</f>
        <v>0.50445227914435486</v>
      </c>
      <c r="F53" s="97">
        <f t="shared" si="15"/>
        <v>1.0454171605382427</v>
      </c>
      <c r="G53" s="82"/>
      <c r="H53" s="137">
        <f t="shared" si="6"/>
        <v>0.76475816138067065</v>
      </c>
      <c r="I53" s="110"/>
      <c r="J53" s="21"/>
      <c r="K53" s="21"/>
      <c r="L53" s="109" t="s">
        <v>72</v>
      </c>
      <c r="M53" s="27"/>
      <c r="N53" s="42"/>
    </row>
    <row r="54" spans="2:14" ht="15.75" thickTop="1" thickBot="1" x14ac:dyDescent="0.25">
      <c r="D54" s="47"/>
      <c r="E54" s="47"/>
      <c r="F54" s="47"/>
      <c r="G54" s="118"/>
      <c r="H54" s="124"/>
      <c r="I54" s="150" t="s">
        <v>74</v>
      </c>
      <c r="J54" s="150"/>
      <c r="K54" s="150"/>
      <c r="L54" s="150"/>
      <c r="M54" s="11"/>
      <c r="N54" s="151"/>
    </row>
    <row r="55" spans="2:14" ht="18" thickTop="1" thickBot="1" x14ac:dyDescent="0.3">
      <c r="B55" s="139" t="s">
        <v>43</v>
      </c>
      <c r="C55" s="48"/>
      <c r="D55" s="153" t="s">
        <v>25</v>
      </c>
      <c r="E55" s="153"/>
      <c r="F55" s="153"/>
      <c r="G55" s="27"/>
      <c r="H55" s="140"/>
      <c r="I55" s="150"/>
      <c r="J55" s="150"/>
      <c r="K55" s="150"/>
      <c r="L55" s="150"/>
      <c r="M55" s="11"/>
      <c r="N55" s="152"/>
    </row>
    <row r="56" spans="2:14" ht="15.75" thickTop="1" thickBot="1" x14ac:dyDescent="0.25">
      <c r="I56" s="64"/>
      <c r="J56" s="30"/>
      <c r="K56" s="49"/>
      <c r="N56" s="50"/>
    </row>
    <row r="57" spans="2:14" ht="15" thickTop="1" x14ac:dyDescent="0.2"/>
    <row r="58" spans="2:14" x14ac:dyDescent="0.2">
      <c r="G58" s="51"/>
      <c r="I58" s="65"/>
      <c r="J58" s="51"/>
      <c r="K58" s="51"/>
      <c r="L58" s="51"/>
      <c r="M58" s="51"/>
      <c r="N58" s="51"/>
    </row>
  </sheetData>
  <sheetProtection selectLockedCells="1"/>
  <protectedRanges>
    <protectedRange sqref="D55" name="Range10"/>
    <protectedRange sqref="N38:N55" name="Range4"/>
    <protectedRange sqref="D34:F34 D24 D11:F13" name="Range3"/>
    <protectedRange sqref="D16:F18" name="Range2"/>
    <protectedRange sqref="D25:F25 D27:F28 D30:F30 E24:F24" name="Range1"/>
    <protectedRange sqref="D4:F4" name="Range6"/>
    <protectedRange sqref="D5:F6" name="Range8"/>
  </protectedRanges>
  <mergeCells count="6">
    <mergeCell ref="D4:N4"/>
    <mergeCell ref="D5:N5"/>
    <mergeCell ref="I35:K35"/>
    <mergeCell ref="I54:L55"/>
    <mergeCell ref="N54:N55"/>
    <mergeCell ref="D55:F55"/>
  </mergeCells>
  <conditionalFormatting sqref="J38">
    <cfRule type="expression" dxfId="38" priority="52">
      <formula>AND($H38&gt;=0.5,$H38&lt;=1)</formula>
    </cfRule>
  </conditionalFormatting>
  <conditionalFormatting sqref="I44">
    <cfRule type="expression" dxfId="37" priority="51">
      <formula>$H$44&lt;0.019</formula>
    </cfRule>
  </conditionalFormatting>
  <conditionalFormatting sqref="K44">
    <cfRule type="expression" dxfId="36" priority="50">
      <formula>$H$44&gt;=0.04</formula>
    </cfRule>
  </conditionalFormatting>
  <conditionalFormatting sqref="J44">
    <cfRule type="expression" dxfId="35" priority="49">
      <formula>AND($H$44&gt;=0.019,$H$44&lt;=0.039)</formula>
    </cfRule>
  </conditionalFormatting>
  <conditionalFormatting sqref="D55:F55">
    <cfRule type="containsText" dxfId="34" priority="46" operator="containsText" text="Good">
      <formula>NOT(ISERROR(SEARCH("Good",D55)))</formula>
    </cfRule>
    <cfRule type="containsText" dxfId="33" priority="47" operator="containsText" text="Acceptable">
      <formula>NOT(ISERROR(SEARCH("Acceptable",D55)))</formula>
    </cfRule>
    <cfRule type="containsText" dxfId="32" priority="48" operator="containsText" text="Weak">
      <formula>NOT(ISERROR(SEARCH("Weak",D55)))</formula>
    </cfRule>
  </conditionalFormatting>
  <conditionalFormatting sqref="K38">
    <cfRule type="expression" dxfId="31" priority="45">
      <formula>$H$38&gt;1</formula>
    </cfRule>
  </conditionalFormatting>
  <conditionalFormatting sqref="K47">
    <cfRule type="expression" dxfId="30" priority="39">
      <formula>$H$47&gt;1</formula>
    </cfRule>
  </conditionalFormatting>
  <conditionalFormatting sqref="K48">
    <cfRule type="expression" dxfId="29" priority="36">
      <formula>$H$48&gt;1</formula>
    </cfRule>
  </conditionalFormatting>
  <conditionalFormatting sqref="I39">
    <cfRule type="expression" dxfId="28" priority="35">
      <formula>OR($H$39&lt;0.5,$H$39&lt;0)</formula>
    </cfRule>
  </conditionalFormatting>
  <conditionalFormatting sqref="J39">
    <cfRule type="expression" dxfId="27" priority="34">
      <formula>AND($H$39&gt;=0.5,$H$39&lt;=1)</formula>
    </cfRule>
  </conditionalFormatting>
  <conditionalFormatting sqref="K39">
    <cfRule type="expression" dxfId="26" priority="33">
      <formula>$H$39&gt;1</formula>
    </cfRule>
  </conditionalFormatting>
  <conditionalFormatting sqref="I40">
    <cfRule type="expression" dxfId="25" priority="32">
      <formula>OR($H40&lt;0,$H40&gt;1)</formula>
    </cfRule>
  </conditionalFormatting>
  <conditionalFormatting sqref="J40">
    <cfRule type="expression" dxfId="24" priority="31">
      <formula>AND($H40&gt;=0.5,$H40&lt;=1)</formula>
    </cfRule>
  </conditionalFormatting>
  <conditionalFormatting sqref="K40">
    <cfRule type="expression" dxfId="23" priority="30">
      <formula>AND($H$40&gt;=0,$H40&lt;0.5)</formula>
    </cfRule>
  </conditionalFormatting>
  <conditionalFormatting sqref="I45">
    <cfRule type="expression" dxfId="22" priority="29">
      <formula>$H$45&lt;0.019</formula>
    </cfRule>
  </conditionalFormatting>
  <conditionalFormatting sqref="K45">
    <cfRule type="expression" dxfId="21" priority="28">
      <formula>$H$45&gt;=0.04</formula>
    </cfRule>
  </conditionalFormatting>
  <conditionalFormatting sqref="J45">
    <cfRule type="expression" dxfId="20" priority="27">
      <formula>AND($H$45&gt;=0.019,$H$45&lt;=0.039)</formula>
    </cfRule>
  </conditionalFormatting>
  <conditionalFormatting sqref="I43">
    <cfRule type="expression" dxfId="19" priority="26">
      <formula>$H$43&lt;0.019</formula>
    </cfRule>
  </conditionalFormatting>
  <conditionalFormatting sqref="K43">
    <cfRule type="expression" dxfId="18" priority="25">
      <formula>$H$43&gt;=0.04</formula>
    </cfRule>
  </conditionalFormatting>
  <conditionalFormatting sqref="J43">
    <cfRule type="expression" dxfId="17" priority="24">
      <formula>AND($H$43&gt;=0.019,$H$43&lt;=0.039)</formula>
    </cfRule>
  </conditionalFormatting>
  <conditionalFormatting sqref="I49">
    <cfRule type="expression" dxfId="16" priority="23">
      <formula>$H$49&lt;0.019</formula>
    </cfRule>
  </conditionalFormatting>
  <conditionalFormatting sqref="K49">
    <cfRule type="expression" dxfId="15" priority="22">
      <formula>$H$49&gt;=0.04</formula>
    </cfRule>
  </conditionalFormatting>
  <conditionalFormatting sqref="J49">
    <cfRule type="expression" dxfId="14" priority="21">
      <formula>AND($H$49&gt;=0.019,$H$49&lt;=0.039)</formula>
    </cfRule>
  </conditionalFormatting>
  <conditionalFormatting sqref="I50">
    <cfRule type="expression" dxfId="13" priority="20">
      <formula>$H$49&lt;0.019</formula>
    </cfRule>
  </conditionalFormatting>
  <conditionalFormatting sqref="K50">
    <cfRule type="expression" dxfId="12" priority="19">
      <formula>$H$49&gt;=0.04</formula>
    </cfRule>
  </conditionalFormatting>
  <conditionalFormatting sqref="J50">
    <cfRule type="expression" dxfId="11" priority="18">
      <formula>AND($H$49&gt;=0.019,$H$49&lt;=0.039)</formula>
    </cfRule>
  </conditionalFormatting>
  <conditionalFormatting sqref="I38">
    <cfRule type="expression" dxfId="10" priority="14">
      <formula>OR($H$38&lt;0.5,$H$38&lt;0)</formula>
    </cfRule>
  </conditionalFormatting>
  <conditionalFormatting sqref="I47">
    <cfRule type="expression" dxfId="9" priority="13">
      <formula>OR($H$47&lt;0.5,$H$47&lt;0)</formula>
    </cfRule>
  </conditionalFormatting>
  <conditionalFormatting sqref="I48">
    <cfRule type="expression" dxfId="8" priority="12">
      <formula>OR($H$48&lt;0.5,$H$48&lt;0)</formula>
    </cfRule>
  </conditionalFormatting>
  <conditionalFormatting sqref="J53">
    <cfRule type="expression" dxfId="7" priority="11">
      <formula>AND($H$53&gt;=0.5,$H$53&lt;=1)</formula>
    </cfRule>
  </conditionalFormatting>
  <conditionalFormatting sqref="K53">
    <cfRule type="expression" dxfId="6" priority="10">
      <formula>$H$53&gt;1</formula>
    </cfRule>
  </conditionalFormatting>
  <conditionalFormatting sqref="I53">
    <cfRule type="expression" dxfId="5" priority="9">
      <formula>OR($H$53&lt;0.5,$H$53&lt;0)</formula>
    </cfRule>
  </conditionalFormatting>
  <conditionalFormatting sqref="I41">
    <cfRule type="expression" dxfId="4" priority="5">
      <formula>OR($H41&lt;0,$H41&gt;1)</formula>
    </cfRule>
  </conditionalFormatting>
  <conditionalFormatting sqref="J41">
    <cfRule type="expression" dxfId="3" priority="4">
      <formula>AND($H41&gt;=0.5,$H41&lt;=1)</formula>
    </cfRule>
  </conditionalFormatting>
  <conditionalFormatting sqref="K41">
    <cfRule type="expression" dxfId="2" priority="3">
      <formula>AND($H$40&gt;=0,$H41&lt;0.5)</formula>
    </cfRule>
  </conditionalFormatting>
  <conditionalFormatting sqref="J47">
    <cfRule type="expression" dxfId="1" priority="2">
      <formula>AND($H47&gt;=0.5,$H47&lt;=1)</formula>
    </cfRule>
  </conditionalFormatting>
  <conditionalFormatting sqref="J48">
    <cfRule type="expression" dxfId="0" priority="1">
      <formula>AND($H48&gt;=0.5,$H48&lt;=1)</formula>
    </cfRule>
  </conditionalFormatting>
  <pageMargins left="7.8869047619047616E-3" right="0.25" top="0.5" bottom="0.5" header="0.3" footer="0.3"/>
  <pageSetup paperSize="9" scale="5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Guide</vt:lpstr>
      <vt:lpstr>Sheet2</vt:lpstr>
      <vt:lpstr>Template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Ashwin Singh</dc:creator>
  <cp:lastModifiedBy>Saimoni Veramu</cp:lastModifiedBy>
  <dcterms:created xsi:type="dcterms:W3CDTF">2018-11-26T00:41:05Z</dcterms:created>
  <dcterms:modified xsi:type="dcterms:W3CDTF">2019-06-20T20:54:21Z</dcterms:modified>
</cp:coreProperties>
</file>